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6" windowWidth="18732" windowHeight="12216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Pol'!$A$1:$U$104</definedName>
    <definedName name="_xlnm.Print_Area" localSheetId="1">Stavba!$A$1:$J$52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94" i="12" l="1"/>
  <c r="F39" i="1" s="1"/>
  <c r="H39" i="1" s="1"/>
  <c r="I39" i="1" s="1"/>
  <c r="AD94" i="12"/>
  <c r="G39" i="1" s="1"/>
  <c r="BA11" i="12"/>
  <c r="BA10" i="12"/>
  <c r="O8" i="12"/>
  <c r="G9" i="12"/>
  <c r="M9" i="12" s="1"/>
  <c r="I9" i="12"/>
  <c r="I8" i="12" s="1"/>
  <c r="G47" i="1" s="1"/>
  <c r="K9" i="12"/>
  <c r="O9" i="12"/>
  <c r="Q9" i="12"/>
  <c r="Q8" i="12" s="1"/>
  <c r="U9" i="12"/>
  <c r="U8" i="12" s="1"/>
  <c r="G19" i="12"/>
  <c r="M19" i="12" s="1"/>
  <c r="I19" i="12"/>
  <c r="K19" i="12"/>
  <c r="O19" i="12"/>
  <c r="Q19" i="12"/>
  <c r="U19" i="12"/>
  <c r="G28" i="12"/>
  <c r="M28" i="12" s="1"/>
  <c r="I28" i="12"/>
  <c r="K28" i="12"/>
  <c r="O28" i="12"/>
  <c r="Q28" i="12"/>
  <c r="U28" i="12"/>
  <c r="G36" i="12"/>
  <c r="M36" i="12" s="1"/>
  <c r="I36" i="12"/>
  <c r="K36" i="12"/>
  <c r="O36" i="12"/>
  <c r="Q36" i="12"/>
  <c r="U36" i="12"/>
  <c r="G44" i="12"/>
  <c r="M44" i="12" s="1"/>
  <c r="I44" i="12"/>
  <c r="K44" i="12"/>
  <c r="O44" i="12"/>
  <c r="Q44" i="12"/>
  <c r="U44" i="12"/>
  <c r="G52" i="12"/>
  <c r="M52" i="12" s="1"/>
  <c r="I52" i="12"/>
  <c r="K52" i="12"/>
  <c r="O52" i="12"/>
  <c r="Q52" i="12"/>
  <c r="U52" i="12"/>
  <c r="G60" i="12"/>
  <c r="M60" i="12" s="1"/>
  <c r="I60" i="12"/>
  <c r="K60" i="12"/>
  <c r="O60" i="12"/>
  <c r="Q60" i="12"/>
  <c r="U60" i="12"/>
  <c r="G69" i="12"/>
  <c r="M69" i="12" s="1"/>
  <c r="I69" i="12"/>
  <c r="K69" i="12"/>
  <c r="O69" i="12"/>
  <c r="Q69" i="12"/>
  <c r="U69" i="12"/>
  <c r="G77" i="12"/>
  <c r="M77" i="12" s="1"/>
  <c r="I77" i="12"/>
  <c r="K77" i="12"/>
  <c r="O77" i="12"/>
  <c r="Q77" i="12"/>
  <c r="U77" i="12"/>
  <c r="U68" i="12" s="1"/>
  <c r="G85" i="12"/>
  <c r="M85" i="12" s="1"/>
  <c r="I85" i="12"/>
  <c r="K85" i="12"/>
  <c r="O85" i="12"/>
  <c r="O68" i="12" s="1"/>
  <c r="Q85" i="12"/>
  <c r="U85" i="12"/>
  <c r="G86" i="12"/>
  <c r="M86" i="12" s="1"/>
  <c r="I86" i="12"/>
  <c r="K86" i="12"/>
  <c r="O86" i="12"/>
  <c r="Q86" i="12"/>
  <c r="U86" i="12"/>
  <c r="G87" i="12"/>
  <c r="Q87" i="12"/>
  <c r="G88" i="12"/>
  <c r="M88" i="12" s="1"/>
  <c r="M87" i="12" s="1"/>
  <c r="I88" i="12"/>
  <c r="I87" i="12" s="1"/>
  <c r="G50" i="1" s="1"/>
  <c r="K88" i="12"/>
  <c r="K87" i="12" s="1"/>
  <c r="H50" i="1" s="1"/>
  <c r="O88" i="12"/>
  <c r="O87" i="12" s="1"/>
  <c r="Q88" i="12"/>
  <c r="U88" i="12"/>
  <c r="U87" i="12" s="1"/>
  <c r="G90" i="12"/>
  <c r="M90" i="12" s="1"/>
  <c r="I90" i="12"/>
  <c r="K90" i="12"/>
  <c r="O90" i="12"/>
  <c r="O89" i="12" s="1"/>
  <c r="Q90" i="12"/>
  <c r="Q89" i="12" s="1"/>
  <c r="U90" i="12"/>
  <c r="G91" i="12"/>
  <c r="M91" i="12" s="1"/>
  <c r="I91" i="12"/>
  <c r="K91" i="12"/>
  <c r="K89" i="12" s="1"/>
  <c r="H51" i="1" s="1"/>
  <c r="G19" i="1" s="1"/>
  <c r="O91" i="12"/>
  <c r="Q91" i="12"/>
  <c r="U91" i="12"/>
  <c r="G92" i="12"/>
  <c r="M92" i="12" s="1"/>
  <c r="I92" i="12"/>
  <c r="K92" i="12"/>
  <c r="O92" i="12"/>
  <c r="Q92" i="12"/>
  <c r="U92" i="12"/>
  <c r="I20" i="1"/>
  <c r="G20" i="1"/>
  <c r="E20" i="1"/>
  <c r="I19" i="1"/>
  <c r="I18" i="1"/>
  <c r="G18" i="1"/>
  <c r="E18" i="1"/>
  <c r="I17" i="1"/>
  <c r="G17" i="1"/>
  <c r="E17" i="1"/>
  <c r="I16" i="1"/>
  <c r="I52" i="1"/>
  <c r="G27" i="1"/>
  <c r="F40" i="1"/>
  <c r="G23" i="1" s="1"/>
  <c r="G40" i="1"/>
  <c r="G25" i="1" s="1"/>
  <c r="G26" i="1" s="1"/>
  <c r="H40" i="1"/>
  <c r="I40" i="1"/>
  <c r="J39" i="1" s="1"/>
  <c r="J40" i="1"/>
  <c r="J28" i="1"/>
  <c r="J26" i="1"/>
  <c r="G38" i="1"/>
  <c r="F38" i="1"/>
  <c r="H32" i="1"/>
  <c r="J23" i="1"/>
  <c r="J24" i="1"/>
  <c r="J25" i="1"/>
  <c r="J27" i="1"/>
  <c r="E24" i="1"/>
  <c r="E26" i="1"/>
  <c r="I89" i="12" l="1"/>
  <c r="G51" i="1" s="1"/>
  <c r="E19" i="1" s="1"/>
  <c r="I68" i="12"/>
  <c r="G49" i="1" s="1"/>
  <c r="U27" i="12"/>
  <c r="Q27" i="12"/>
  <c r="U89" i="12"/>
  <c r="I27" i="12"/>
  <c r="G48" i="1" s="1"/>
  <c r="G52" i="1" s="1"/>
  <c r="M89" i="12"/>
  <c r="K27" i="12"/>
  <c r="H48" i="1" s="1"/>
  <c r="G8" i="12"/>
  <c r="Q68" i="12"/>
  <c r="K68" i="12"/>
  <c r="H49" i="1" s="1"/>
  <c r="O27" i="12"/>
  <c r="G27" i="12"/>
  <c r="K8" i="12"/>
  <c r="H47" i="1" s="1"/>
  <c r="M8" i="12"/>
  <c r="G24" i="1"/>
  <c r="G29" i="1"/>
  <c r="G28" i="1"/>
  <c r="M68" i="12"/>
  <c r="M27" i="12"/>
  <c r="G89" i="12"/>
  <c r="G68" i="12"/>
  <c r="I21" i="1"/>
  <c r="H52" i="1" l="1"/>
  <c r="G16" i="1"/>
  <c r="G21" i="1" s="1"/>
  <c r="G94" i="12"/>
  <c r="E16" i="1"/>
  <c r="E21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<sst xmlns="http://schemas.openxmlformats.org/spreadsheetml/2006/main" count="341" uniqueCount="177">
  <si>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</si>
  <si>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</si>
  <si>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</si>
  <si>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</si>
  <si>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</si>
  <si>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</si>
  <si>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</si>
  <si>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</si>
  <si>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</si>
  <si>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</si>
  <si>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</si>
  <si>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</si>
  <si>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</si>
  <si>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</si>
  <si>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</si>
  <si>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</si>
  <si>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</si>
  <si>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</si>
  <si>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</si>
  <si>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</si>
  <si>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</si>
  <si>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</si>
  <si>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</si>
  <si>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</si>
  <si>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</si>
  <si>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</si>
  <si>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</si>
  <si>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</si>
  <si>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</si>
  <si>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</si>
  <si>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</si>
  <si>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</si>
  <si>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</si>
  <si>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</si>
  <si>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</si>
  <si>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</si>
  <si>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</si>
  <si>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</si>
  <si>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</si>
  <si>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</si>
  <si>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</si>
  <si>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</si>
  <si>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</si>
  <si>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</si>
  <si>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</si>
  <si>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Sovětice Vjezdy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</si>
  <si>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</si>
  <si>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</si>
  <si>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</si>
  <si>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</si>
  <si>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</si>
  <si>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</si>
  <si>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</si>
  <si>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5</t>
  </si>
  <si>
    <t>Komunikace</t>
  </si>
  <si>
    <t>91</t>
  </si>
  <si>
    <t>Doplňující práce na komunikaci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</si>
  <si>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</si>
  <si>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</si>
  <si>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</si>
  <si>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</si>
  <si>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</si>
  <si>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</si>
  <si>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</si>
  <si>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</si>
  <si>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</si>
  <si>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</si>
  <si>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</si>
  <si>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</si>
  <si>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</si>
  <si>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</si>
  <si>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</si>
  <si>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</si>
  <si>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</si>
  <si>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</si>
  <si>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</si>
  <si>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</si>
  <si>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</si>
  <si>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</si>
  <si>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</si>
  <si>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</si>
  <si>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</si>
  <si>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</si>
  <si>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</si>
  <si>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</si>
  <si>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</si>
  <si>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</si>
  <si>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</si>
  <si>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122100110RAB</t>
  </si>
  <si>
    <t>Odkopávky pro spodní stavbu silnic v hornině 1-4, úprava pláně, odvoz a uložení na skl.zhot.</t>
  </si>
  <si>
    <t>m2</t>
  </si>
  <si>
    <t>POL2_0</t>
  </si>
  <si>
    <t>hloubka výkopu 420mm</t>
  </si>
  <si>
    <t>POP</t>
  </si>
  <si>
    <t>odvoz přebytečného výkopu na skládku zhotovitele</t>
  </si>
  <si>
    <t>Kdoul:11</t>
  </si>
  <si>
    <t>VV</t>
  </si>
  <si>
    <t>Duškovi:44</t>
  </si>
  <si>
    <t>SVJ21:31</t>
  </si>
  <si>
    <t>Kolovratník:36</t>
  </si>
  <si>
    <t>Pavel:28</t>
  </si>
  <si>
    <t>Novotný:36,5</t>
  </si>
  <si>
    <t>Kučera:19</t>
  </si>
  <si>
    <t>199000002R00</t>
  </si>
  <si>
    <t>Poplatek za skládku horniny 1- 4</t>
  </si>
  <si>
    <t>m3</t>
  </si>
  <si>
    <t>POL1_0</t>
  </si>
  <si>
    <t>Kdoul:11*0,42</t>
  </si>
  <si>
    <t>Duškovi:44*0,42</t>
  </si>
  <si>
    <t>SVJ21:31*0,42</t>
  </si>
  <si>
    <t>Kolovratník:36*0,42</t>
  </si>
  <si>
    <t>Pavel:28*0,42</t>
  </si>
  <si>
    <t>Novotný:36,5*0,42</t>
  </si>
  <si>
    <t>Kučera:19*0,42</t>
  </si>
  <si>
    <t>564851114R00</t>
  </si>
  <si>
    <t>Podklad ze štěrkodrti po zhutnění tloušťky 18 cm</t>
  </si>
  <si>
    <t>567122111R00</t>
  </si>
  <si>
    <t>Podklad z kameniva zpev.cementem SC C8/10 tl.12 cm</t>
  </si>
  <si>
    <t>Kdoul:8,1</t>
  </si>
  <si>
    <t>Duškovi:38</t>
  </si>
  <si>
    <t>SVJ21:26,5</t>
  </si>
  <si>
    <t>Kolovratník:30,7</t>
  </si>
  <si>
    <t>Pavel:23,5</t>
  </si>
  <si>
    <t>Novotný:31</t>
  </si>
  <si>
    <t>Kučera:15,2</t>
  </si>
  <si>
    <t>596215040R00</t>
  </si>
  <si>
    <t>Kladení zámkové dlažby tl. 8 cm do drtě tl. 4 cm</t>
  </si>
  <si>
    <t>592452655R</t>
  </si>
  <si>
    <t>Dlažba  přírodní 20x10x8, povrch STANDARD</t>
  </si>
  <si>
    <t>POL3_0</t>
  </si>
  <si>
    <t>596291113R00</t>
  </si>
  <si>
    <t xml:space="preserve">Řezání zámkové dlažby tl. 80 mm </t>
  </si>
  <si>
    <t>m</t>
  </si>
  <si>
    <t>Kdoul:5</t>
  </si>
  <si>
    <t>Duškovi:5</t>
  </si>
  <si>
    <t>SVJ21:5</t>
  </si>
  <si>
    <t>Kolovratník:5</t>
  </si>
  <si>
    <t>Pavel:5</t>
  </si>
  <si>
    <t>Novotný:5</t>
  </si>
  <si>
    <t>Kučera:5</t>
  </si>
  <si>
    <t>917862111RV3</t>
  </si>
  <si>
    <t>Osazení stojat. obrub.bet. s opěrou,lože z C 12/15, včetně obrubníku nájezdového CSB H 15 1000/150/150</t>
  </si>
  <si>
    <t>Kdoul:7</t>
  </si>
  <si>
    <t>Duškovi:8</t>
  </si>
  <si>
    <t>SVJ21:9</t>
  </si>
  <si>
    <t>Kolovratník:8</t>
  </si>
  <si>
    <t>Pavel:8</t>
  </si>
  <si>
    <t>Novotný:7</t>
  </si>
  <si>
    <t>Kučera:9</t>
  </si>
  <si>
    <t>916661111RT3</t>
  </si>
  <si>
    <t>Osazení park. obrubníků do lože z C 12/15 s opěrou, včetně obrubníku 80x250x500 mm</t>
  </si>
  <si>
    <t>Kdoul:10</t>
  </si>
  <si>
    <t>Duškovi:18</t>
  </si>
  <si>
    <t>SVJ21:14,5</t>
  </si>
  <si>
    <t>Kolovratník:17</t>
  </si>
  <si>
    <t>Pavel:14</t>
  </si>
  <si>
    <t>Novotný:17</t>
  </si>
  <si>
    <t>Kučera:11,5</t>
  </si>
  <si>
    <t>914001121RT6</t>
  </si>
  <si>
    <t>Osaz.sloupku dopr.značky vč. bet.základu+Al patka, včetně dodávky sloupku a značky</t>
  </si>
  <si>
    <t>kus</t>
  </si>
  <si>
    <t>40444928.AR</t>
  </si>
  <si>
    <t>Zrcadlo dopravní kruhové ATOP 600 mm</t>
  </si>
  <si>
    <t>998223011R00</t>
  </si>
  <si>
    <t>Přesun hmot, pozemní komunikace, kryt dlážděný</t>
  </si>
  <si>
    <t>t</t>
  </si>
  <si>
    <t>005121025R</t>
  </si>
  <si>
    <t>Provoz zařízení staveniště pro JKSO 822</t>
  </si>
  <si>
    <t>Soubor</t>
  </si>
  <si>
    <t>005111021R</t>
  </si>
  <si>
    <t>Vytyčení inženýrských sítí</t>
  </si>
  <si>
    <t>005211030R</t>
  </si>
  <si>
    <t xml:space="preserve">Dočasná dopravní opatření 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</si>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</sst>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3" fillId="5" borderId="10" xfId="0" applyFont="1" applyFill="1" applyBorder="1"/>
    <xf numFmtId="0" fontId="3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3" fillId="0" borderId="36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horizontal="center" vertical="center"/>
    </xf>
    <xf numFmtId="4" fontId="3" fillId="0" borderId="39" xfId="0" applyNumberFormat="1" applyFont="1" applyBorder="1" applyAlignment="1">
      <alignment vertical="center"/>
    </xf>
    <xf numFmtId="4" fontId="3" fillId="5" borderId="39" xfId="0" applyNumberFormat="1" applyFont="1" applyFill="1" applyBorder="1" applyAlignment="1">
      <alignment horizontal="center"/>
    </xf>
    <xf numFmtId="4" fontId="3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1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8" fillId="0" borderId="33" xfId="0" applyNumberFormat="1" applyFont="1" applyBorder="1" applyAlignment="1">
      <alignment vertical="top" wrapText="1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vertical="top"/>
    </xf>
    <xf numFmtId="4" fontId="5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3" fillId="5" borderId="39" xfId="0" applyNumberFormat="1" applyFont="1" applyFill="1" applyBorder="1" applyAlignment="1"/>
    <xf numFmtId="4" fontId="3" fillId="0" borderId="33" xfId="0" applyNumberFormat="1" applyFont="1" applyBorder="1" applyAlignment="1">
      <alignment vertical="center"/>
    </xf>
    <xf numFmtId="49" fontId="3" fillId="0" borderId="26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vertical="center" wrapText="1"/>
    </xf>
    <xf numFmtId="4" fontId="3" fillId="0" borderId="39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3" fillId="0" borderId="35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17" fillId="0" borderId="26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7" t="s">
        <v>38</v>
      </c>
    </row>
    <row r="2" spans="1:7" ht="57.75" customHeight="1" x14ac:dyDescent="0.25">
      <c r="A2" s="199" t="s">
        <v>39</v>
      </c>
      <c r="B2" s="199"/>
      <c r="C2" s="199"/>
      <c r="D2" s="199"/>
      <c r="E2" s="199"/>
      <c r="F2" s="199"/>
      <c r="G2" s="19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5"/>
  <sheetViews>
    <sheetView showGridLines="0" tabSelected="1" topLeftCell="B23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3" t="s">
        <v>36</v>
      </c>
      <c r="B1" s="231" t="s">
        <v>42</v>
      </c>
      <c r="C1" s="232"/>
      <c r="D1" s="232"/>
      <c r="E1" s="232"/>
      <c r="F1" s="232"/>
      <c r="G1" s="232"/>
      <c r="H1" s="232"/>
      <c r="I1" s="232"/>
      <c r="J1" s="233"/>
    </row>
    <row r="2" spans="1:15" ht="23.25" customHeight="1" x14ac:dyDescent="0.25">
      <c r="A2" s="4"/>
      <c r="B2" s="81" t="s">
        <v>40</v>
      </c>
      <c r="C2" s="82"/>
      <c r="D2" s="216" t="s">
        <v>45</v>
      </c>
      <c r="E2" s="217"/>
      <c r="F2" s="217"/>
      <c r="G2" s="217"/>
      <c r="H2" s="217"/>
      <c r="I2" s="217"/>
      <c r="J2" s="218"/>
      <c r="O2" s="2"/>
    </row>
    <row r="3" spans="1:15" ht="23.25" hidden="1" customHeight="1" x14ac:dyDescent="0.25">
      <c r="A3" s="4"/>
      <c r="B3" s="83" t="s">
        <v>43</v>
      </c>
      <c r="C3" s="84"/>
      <c r="D3" s="244"/>
      <c r="E3" s="245"/>
      <c r="F3" s="245"/>
      <c r="G3" s="245"/>
      <c r="H3" s="245"/>
      <c r="I3" s="245"/>
      <c r="J3" s="246"/>
    </row>
    <row r="4" spans="1:15" ht="23.25" hidden="1" customHeight="1" x14ac:dyDescent="0.25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5">
      <c r="A5" s="4"/>
      <c r="B5" s="47" t="s">
        <v>21</v>
      </c>
      <c r="C5" s="5"/>
      <c r="D5" s="91"/>
      <c r="E5" s="26"/>
      <c r="F5" s="26"/>
      <c r="G5" s="26"/>
      <c r="H5" s="28" t="s">
        <v>33</v>
      </c>
      <c r="I5" s="91"/>
      <c r="J5" s="11"/>
    </row>
    <row r="6" spans="1:15" ht="15.75" customHeight="1" x14ac:dyDescent="0.25">
      <c r="A6" s="4"/>
      <c r="B6" s="41"/>
      <c r="C6" s="26"/>
      <c r="D6" s="91"/>
      <c r="E6" s="26"/>
      <c r="F6" s="26"/>
      <c r="G6" s="26"/>
      <c r="H6" s="28" t="s">
        <v>34</v>
      </c>
      <c r="I6" s="91"/>
      <c r="J6" s="11"/>
    </row>
    <row r="7" spans="1:15" ht="15.75" customHeight="1" x14ac:dyDescent="0.25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5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5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5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5">
      <c r="A11" s="4"/>
      <c r="B11" s="47" t="s">
        <v>18</v>
      </c>
      <c r="C11" s="5"/>
      <c r="D11" s="223"/>
      <c r="E11" s="223"/>
      <c r="F11" s="223"/>
      <c r="G11" s="223"/>
      <c r="H11" s="28" t="s">
        <v>33</v>
      </c>
      <c r="I11" s="94"/>
      <c r="J11" s="11"/>
    </row>
    <row r="12" spans="1:15" ht="15.75" customHeight="1" x14ac:dyDescent="0.25">
      <c r="A12" s="4"/>
      <c r="B12" s="41"/>
      <c r="C12" s="26"/>
      <c r="D12" s="242"/>
      <c r="E12" s="242"/>
      <c r="F12" s="242"/>
      <c r="G12" s="242"/>
      <c r="H12" s="28" t="s">
        <v>34</v>
      </c>
      <c r="I12" s="94"/>
      <c r="J12" s="11"/>
    </row>
    <row r="13" spans="1:15" ht="15.75" customHeight="1" x14ac:dyDescent="0.25">
      <c r="A13" s="4"/>
      <c r="B13" s="42"/>
      <c r="C13" s="93"/>
      <c r="D13" s="243"/>
      <c r="E13" s="243"/>
      <c r="F13" s="243"/>
      <c r="G13" s="243"/>
      <c r="H13" s="29"/>
      <c r="I13" s="34"/>
      <c r="J13" s="51"/>
    </row>
    <row r="14" spans="1:15" ht="24" hidden="1" customHeight="1" x14ac:dyDescent="0.25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5">
      <c r="A15" s="4"/>
      <c r="B15" s="52" t="s">
        <v>31</v>
      </c>
      <c r="C15" s="72"/>
      <c r="D15" s="53"/>
      <c r="E15" s="222" t="s">
        <v>29</v>
      </c>
      <c r="F15" s="222"/>
      <c r="G15" s="240" t="s">
        <v>30</v>
      </c>
      <c r="H15" s="240"/>
      <c r="I15" s="240" t="s">
        <v>28</v>
      </c>
      <c r="J15" s="241"/>
    </row>
    <row r="16" spans="1:15" ht="23.25" customHeight="1" x14ac:dyDescent="0.25">
      <c r="A16" s="141" t="s">
        <v>23</v>
      </c>
      <c r="B16" s="142" t="s">
        <v>23</v>
      </c>
      <c r="C16" s="58"/>
      <c r="D16" s="59"/>
      <c r="E16" s="219">
        <f>SUMIF(F47:F51,A16,G47:G51)+SUMIF(F47:F51,"PSU",G47:G51)</f>
        <v>0</v>
      </c>
      <c r="F16" s="220"/>
      <c r="G16" s="219">
        <f>SUMIF(F47:F51,A16,H47:H51)+SUMIF(F47:F51,"PSU",H47:H51)</f>
        <v>0</v>
      </c>
      <c r="H16" s="220"/>
      <c r="I16" s="219">
        <f>SUMIF(F47:F51,A16,I47:I51)+SUMIF(F47:F51,"PSU",I47:I51)</f>
        <v>0</v>
      </c>
      <c r="J16" s="221"/>
    </row>
    <row r="17" spans="1:10" ht="23.25" customHeight="1" x14ac:dyDescent="0.25">
      <c r="A17" s="141" t="s">
        <v>24</v>
      </c>
      <c r="B17" s="142" t="s">
        <v>24</v>
      </c>
      <c r="C17" s="58"/>
      <c r="D17" s="59"/>
      <c r="E17" s="219">
        <f>SUMIF(F47:F51,A17,G47:G51)</f>
        <v>0</v>
      </c>
      <c r="F17" s="220"/>
      <c r="G17" s="219">
        <f>SUMIF(F47:F51,A17,H47:H51)</f>
        <v>0</v>
      </c>
      <c r="H17" s="220"/>
      <c r="I17" s="219">
        <f>SUMIF(F47:F51,A17,I47:I51)</f>
        <v>0</v>
      </c>
      <c r="J17" s="221"/>
    </row>
    <row r="18" spans="1:10" ht="23.25" customHeight="1" x14ac:dyDescent="0.25">
      <c r="A18" s="141" t="s">
        <v>25</v>
      </c>
      <c r="B18" s="142" t="s">
        <v>25</v>
      </c>
      <c r="C18" s="58"/>
      <c r="D18" s="59"/>
      <c r="E18" s="219">
        <f>SUMIF(F47:F51,A18,G47:G51)</f>
        <v>0</v>
      </c>
      <c r="F18" s="220"/>
      <c r="G18" s="219">
        <f>SUMIF(F47:F51,A18,H47:H51)</f>
        <v>0</v>
      </c>
      <c r="H18" s="220"/>
      <c r="I18" s="219">
        <f>SUMIF(F47:F51,A18,I47:I51)</f>
        <v>0</v>
      </c>
      <c r="J18" s="221"/>
    </row>
    <row r="19" spans="1:10" ht="23.25" customHeight="1" x14ac:dyDescent="0.25">
      <c r="A19" s="141" t="s">
        <v>59</v>
      </c>
      <c r="B19" s="142" t="s">
        <v>26</v>
      </c>
      <c r="C19" s="58"/>
      <c r="D19" s="59"/>
      <c r="E19" s="219">
        <f>SUMIF(F47:F51,A19,G47:G51)</f>
        <v>0</v>
      </c>
      <c r="F19" s="220"/>
      <c r="G19" s="219">
        <f>SUMIF(F47:F51,A19,H47:H51)</f>
        <v>0</v>
      </c>
      <c r="H19" s="220"/>
      <c r="I19" s="219">
        <f>SUMIF(F47:F51,A19,I47:I51)</f>
        <v>0</v>
      </c>
      <c r="J19" s="221"/>
    </row>
    <row r="20" spans="1:10" ht="23.25" customHeight="1" x14ac:dyDescent="0.25">
      <c r="A20" s="141" t="s">
        <v>60</v>
      </c>
      <c r="B20" s="142" t="s">
        <v>27</v>
      </c>
      <c r="C20" s="58"/>
      <c r="D20" s="59"/>
      <c r="E20" s="219">
        <f>SUMIF(F47:F51,A20,G47:G51)</f>
        <v>0</v>
      </c>
      <c r="F20" s="220"/>
      <c r="G20" s="219">
        <f>SUMIF(F47:F51,A20,H47:H51)</f>
        <v>0</v>
      </c>
      <c r="H20" s="220"/>
      <c r="I20" s="219">
        <f>SUMIF(F47:F51,A20,I47:I51)</f>
        <v>0</v>
      </c>
      <c r="J20" s="221"/>
    </row>
    <row r="21" spans="1:10" ht="23.25" customHeight="1" x14ac:dyDescent="0.25">
      <c r="A21" s="4"/>
      <c r="B21" s="74" t="s">
        <v>28</v>
      </c>
      <c r="C21" s="75"/>
      <c r="D21" s="76"/>
      <c r="E21" s="229">
        <f>SUM(E16:F20)</f>
        <v>0</v>
      </c>
      <c r="F21" s="238"/>
      <c r="G21" s="229">
        <f>SUM(G16:H20)</f>
        <v>0</v>
      </c>
      <c r="H21" s="238"/>
      <c r="I21" s="229">
        <f>SUM(I16:J20)</f>
        <v>0</v>
      </c>
      <c r="J21" s="230"/>
    </row>
    <row r="22" spans="1:10" ht="33" customHeight="1" x14ac:dyDescent="0.25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5">
      <c r="A23" s="4"/>
      <c r="B23" s="57" t="s">
        <v>11</v>
      </c>
      <c r="C23" s="58"/>
      <c r="D23" s="59"/>
      <c r="E23" s="60">
        <v>15</v>
      </c>
      <c r="F23" s="61" t="s">
        <v>0</v>
      </c>
      <c r="G23" s="227">
        <f>ZakladDPHSniVypocet</f>
        <v>0</v>
      </c>
      <c r="H23" s="228"/>
      <c r="I23" s="228"/>
      <c r="J23" s="62" t="str">
        <f t="shared" ref="J23:J28" si="0">Mena</f>
        <v>CZK</v>
      </c>
    </row>
    <row r="24" spans="1:10" ht="23.25" customHeight="1" x14ac:dyDescent="0.25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5">
        <f>ZakladDPHSni*SazbaDPH1/100</f>
        <v>0</v>
      </c>
      <c r="H24" s="226"/>
      <c r="I24" s="226"/>
      <c r="J24" s="62" t="str">
        <f t="shared" si="0"/>
        <v>CZK</v>
      </c>
    </row>
    <row r="25" spans="1:10" ht="23.25" customHeigh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227">
        <f>ZakladDPHZaklVypocet</f>
        <v>0</v>
      </c>
      <c r="H25" s="228"/>
      <c r="I25" s="228"/>
      <c r="J25" s="62" t="str">
        <f t="shared" si="0"/>
        <v>CZK</v>
      </c>
    </row>
    <row r="26" spans="1:10" ht="23.25" customHeight="1" x14ac:dyDescent="0.25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4">
        <f>ZakladDPHZakl*SazbaDPH2/100</f>
        <v>0</v>
      </c>
      <c r="H26" s="235"/>
      <c r="I26" s="235"/>
      <c r="J26" s="56" t="str">
        <f t="shared" si="0"/>
        <v>CZK</v>
      </c>
    </row>
    <row r="27" spans="1:10" ht="23.25" customHeight="1" thickBot="1" x14ac:dyDescent="0.3">
      <c r="A27" s="4"/>
      <c r="B27" s="48" t="s">
        <v>4</v>
      </c>
      <c r="C27" s="20"/>
      <c r="D27" s="23"/>
      <c r="E27" s="20"/>
      <c r="F27" s="21"/>
      <c r="G27" s="236">
        <f>0</f>
        <v>0</v>
      </c>
      <c r="H27" s="236"/>
      <c r="I27" s="236"/>
      <c r="J27" s="63" t="str">
        <f t="shared" si="0"/>
        <v>CZK</v>
      </c>
    </row>
    <row r="28" spans="1:10" ht="27.75" hidden="1" customHeight="1" thickBot="1" x14ac:dyDescent="0.3">
      <c r="A28" s="4"/>
      <c r="B28" s="113" t="s">
        <v>22</v>
      </c>
      <c r="C28" s="114"/>
      <c r="D28" s="114"/>
      <c r="E28" s="115"/>
      <c r="F28" s="116"/>
      <c r="G28" s="239">
        <f>ZakladDPHSniVypocet+ZakladDPHZaklVypocet</f>
        <v>0</v>
      </c>
      <c r="H28" s="239"/>
      <c r="I28" s="239"/>
      <c r="J28" s="117" t="str">
        <f t="shared" si="0"/>
        <v>CZK</v>
      </c>
    </row>
    <row r="29" spans="1:10" ht="27.75" customHeight="1" thickBot="1" x14ac:dyDescent="0.3">
      <c r="A29" s="4"/>
      <c r="B29" s="113" t="s">
        <v>35</v>
      </c>
      <c r="C29" s="118"/>
      <c r="D29" s="118"/>
      <c r="E29" s="118"/>
      <c r="F29" s="118"/>
      <c r="G29" s="237">
        <f>ZakladDPHSni+DPHSni+ZakladDPHZakl+DPHZakl+Zaokrouhleni</f>
        <v>0</v>
      </c>
      <c r="H29" s="237"/>
      <c r="I29" s="237"/>
      <c r="J29" s="119" t="s">
        <v>48</v>
      </c>
    </row>
    <row r="30" spans="1:10" ht="12.75" customHeight="1" x14ac:dyDescent="0.25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5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44013</v>
      </c>
      <c r="I32" s="39"/>
      <c r="J32" s="12"/>
    </row>
    <row r="33" spans="1:10" ht="47.25" customHeight="1" x14ac:dyDescent="0.25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5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5">
      <c r="A35" s="4"/>
      <c r="B35" s="4"/>
      <c r="C35" s="5"/>
      <c r="D35" s="224" t="s">
        <v>2</v>
      </c>
      <c r="E35" s="224"/>
      <c r="F35" s="5"/>
      <c r="G35" s="45"/>
      <c r="H35" s="13" t="s">
        <v>3</v>
      </c>
      <c r="I35" s="45"/>
      <c r="J35" s="12"/>
    </row>
    <row r="36" spans="1:10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3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5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5">
      <c r="A39" s="97">
        <v>0</v>
      </c>
      <c r="B39" s="103" t="s">
        <v>46</v>
      </c>
      <c r="C39" s="207" t="s">
        <v>45</v>
      </c>
      <c r="D39" s="208"/>
      <c r="E39" s="208"/>
      <c r="F39" s="108">
        <f>'Rozpočet Pol'!AC94</f>
        <v>0</v>
      </c>
      <c r="G39" s="109">
        <f>'Rozpočet Pol'!AD94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5">
      <c r="A40" s="97"/>
      <c r="B40" s="209" t="s">
        <v>47</v>
      </c>
      <c r="C40" s="210"/>
      <c r="D40" s="210"/>
      <c r="E40" s="211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6" x14ac:dyDescent="0.3">
      <c r="B44" s="120" t="s">
        <v>49</v>
      </c>
    </row>
    <row r="46" spans="1:10" ht="25.5" customHeight="1" x14ac:dyDescent="0.25">
      <c r="A46" s="121"/>
      <c r="B46" s="125" t="s">
        <v>16</v>
      </c>
      <c r="C46" s="125" t="s">
        <v>5</v>
      </c>
      <c r="D46" s="126"/>
      <c r="E46" s="126"/>
      <c r="F46" s="129" t="s">
        <v>50</v>
      </c>
      <c r="G46" s="129" t="s">
        <v>29</v>
      </c>
      <c r="H46" s="129" t="s">
        <v>30</v>
      </c>
      <c r="I46" s="212" t="s">
        <v>28</v>
      </c>
      <c r="J46" s="212"/>
    </row>
    <row r="47" spans="1:10" ht="25.5" customHeight="1" x14ac:dyDescent="0.25">
      <c r="A47" s="122"/>
      <c r="B47" s="130" t="s">
        <v>51</v>
      </c>
      <c r="C47" s="214" t="s">
        <v>52</v>
      </c>
      <c r="D47" s="215"/>
      <c r="E47" s="215"/>
      <c r="F47" s="132" t="s">
        <v>23</v>
      </c>
      <c r="G47" s="133">
        <f>'Rozpočet Pol'!I8</f>
        <v>0</v>
      </c>
      <c r="H47" s="133">
        <f>'Rozpočet Pol'!K8</f>
        <v>0</v>
      </c>
      <c r="I47" s="213"/>
      <c r="J47" s="213"/>
    </row>
    <row r="48" spans="1:10" ht="25.5" customHeight="1" x14ac:dyDescent="0.25">
      <c r="A48" s="122"/>
      <c r="B48" s="124" t="s">
        <v>53</v>
      </c>
      <c r="C48" s="202" t="s">
        <v>54</v>
      </c>
      <c r="D48" s="203"/>
      <c r="E48" s="203"/>
      <c r="F48" s="134" t="s">
        <v>23</v>
      </c>
      <c r="G48" s="135">
        <f>'Rozpočet Pol'!I27</f>
        <v>0</v>
      </c>
      <c r="H48" s="135">
        <f>'Rozpočet Pol'!K27</f>
        <v>0</v>
      </c>
      <c r="I48" s="201"/>
      <c r="J48" s="201"/>
    </row>
    <row r="49" spans="1:10" ht="25.5" customHeight="1" x14ac:dyDescent="0.25">
      <c r="A49" s="122"/>
      <c r="B49" s="124" t="s">
        <v>55</v>
      </c>
      <c r="C49" s="202" t="s">
        <v>56</v>
      </c>
      <c r="D49" s="203"/>
      <c r="E49" s="203"/>
      <c r="F49" s="134" t="s">
        <v>23</v>
      </c>
      <c r="G49" s="135">
        <f>'Rozpočet Pol'!I68</f>
        <v>0</v>
      </c>
      <c r="H49" s="135">
        <f>'Rozpočet Pol'!K68</f>
        <v>0</v>
      </c>
      <c r="I49" s="201"/>
      <c r="J49" s="201"/>
    </row>
    <row r="50" spans="1:10" ht="25.5" customHeight="1" x14ac:dyDescent="0.25">
      <c r="A50" s="122"/>
      <c r="B50" s="124" t="s">
        <v>57</v>
      </c>
      <c r="C50" s="202" t="s">
        <v>58</v>
      </c>
      <c r="D50" s="203"/>
      <c r="E50" s="203"/>
      <c r="F50" s="134" t="s">
        <v>23</v>
      </c>
      <c r="G50" s="135">
        <f>'Rozpočet Pol'!I87</f>
        <v>0</v>
      </c>
      <c r="H50" s="135">
        <f>'Rozpočet Pol'!K87</f>
        <v>0</v>
      </c>
      <c r="I50" s="201"/>
      <c r="J50" s="201"/>
    </row>
    <row r="51" spans="1:10" ht="25.5" customHeight="1" x14ac:dyDescent="0.25">
      <c r="A51" s="122"/>
      <c r="B51" s="131" t="s">
        <v>59</v>
      </c>
      <c r="C51" s="205" t="s">
        <v>26</v>
      </c>
      <c r="D51" s="206"/>
      <c r="E51" s="206"/>
      <c r="F51" s="136" t="s">
        <v>59</v>
      </c>
      <c r="G51" s="137">
        <f>'Rozpočet Pol'!I89</f>
        <v>0</v>
      </c>
      <c r="H51" s="137">
        <f>'Rozpočet Pol'!K89</f>
        <v>0</v>
      </c>
      <c r="I51" s="204"/>
      <c r="J51" s="204"/>
    </row>
    <row r="52" spans="1:10" ht="25.5" customHeight="1" x14ac:dyDescent="0.25">
      <c r="A52" s="123"/>
      <c r="B52" s="127" t="s">
        <v>1</v>
      </c>
      <c r="C52" s="127"/>
      <c r="D52" s="128"/>
      <c r="E52" s="128"/>
      <c r="F52" s="138"/>
      <c r="G52" s="139">
        <f>SUM(G47:G51)</f>
        <v>0</v>
      </c>
      <c r="H52" s="139">
        <f>SUM(H47:H51)</f>
        <v>0</v>
      </c>
      <c r="I52" s="200">
        <f>SUM(I47:I51)</f>
        <v>0</v>
      </c>
      <c r="J52" s="200"/>
    </row>
    <row r="53" spans="1:10" x14ac:dyDescent="0.25">
      <c r="F53" s="140"/>
      <c r="G53" s="96"/>
      <c r="H53" s="140"/>
      <c r="I53" s="96"/>
      <c r="J53" s="96"/>
    </row>
    <row r="54" spans="1:10" x14ac:dyDescent="0.25">
      <c r="F54" s="140"/>
      <c r="G54" s="96"/>
      <c r="H54" s="140"/>
      <c r="I54" s="96"/>
      <c r="J54" s="96"/>
    </row>
    <row r="55" spans="1:10" x14ac:dyDescent="0.25">
      <c r="F55" s="140"/>
      <c r="G55" s="96"/>
      <c r="H55" s="140"/>
      <c r="I55" s="96"/>
      <c r="J55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E20:F20"/>
    <mergeCell ref="I20:J20"/>
    <mergeCell ref="I21:J21"/>
    <mergeCell ref="G19:H19"/>
    <mergeCell ref="G20:H20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C39:E39"/>
    <mergeCell ref="B40:E40"/>
    <mergeCell ref="I46:J46"/>
    <mergeCell ref="I47:J47"/>
    <mergeCell ref="C47:E47"/>
    <mergeCell ref="I52:J52"/>
    <mergeCell ref="I49:J49"/>
    <mergeCell ref="C49:E49"/>
    <mergeCell ref="I50:J50"/>
    <mergeCell ref="C50:E50"/>
    <mergeCell ref="I51:J51"/>
    <mergeCell ref="C51:E5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247" t="s">
        <v>6</v>
      </c>
      <c r="B1" s="247"/>
      <c r="C1" s="248"/>
      <c r="D1" s="247"/>
      <c r="E1" s="247"/>
      <c r="F1" s="247"/>
      <c r="G1" s="247"/>
    </row>
    <row r="2" spans="1:7" ht="24.9" customHeight="1" x14ac:dyDescent="0.25">
      <c r="A2" s="79" t="s">
        <v>41</v>
      </c>
      <c r="B2" s="78"/>
      <c r="C2" s="249"/>
      <c r="D2" s="249"/>
      <c r="E2" s="249"/>
      <c r="F2" s="249"/>
      <c r="G2" s="250"/>
    </row>
    <row r="3" spans="1:7" ht="24.9" hidden="1" customHeight="1" x14ac:dyDescent="0.25">
      <c r="A3" s="79" t="s">
        <v>7</v>
      </c>
      <c r="B3" s="78"/>
      <c r="C3" s="249"/>
      <c r="D3" s="249"/>
      <c r="E3" s="249"/>
      <c r="F3" s="249"/>
      <c r="G3" s="250"/>
    </row>
    <row r="4" spans="1:7" ht="24.9" hidden="1" customHeight="1" x14ac:dyDescent="0.25">
      <c r="A4" s="79" t="s">
        <v>8</v>
      </c>
      <c r="B4" s="78"/>
      <c r="C4" s="249"/>
      <c r="D4" s="249"/>
      <c r="E4" s="249"/>
      <c r="F4" s="249"/>
      <c r="G4" s="250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04"/>
  <sheetViews>
    <sheetView workbookViewId="0">
      <selection sqref="A1:G1"/>
    </sheetView>
  </sheetViews>
  <sheetFormatPr defaultRowHeight="13.2" outlineLevelRow="1" x14ac:dyDescent="0.25"/>
  <cols>
    <col min="1" max="1" width="4.33203125" customWidth="1"/>
    <col min="2" max="2" width="14.44140625" style="95" customWidth="1"/>
    <col min="3" max="3" width="38.33203125" style="95" customWidth="1"/>
    <col min="4" max="4" width="4.5546875" customWidth="1"/>
    <col min="5" max="5" width="10.5546875" customWidth="1"/>
    <col min="6" max="6" width="9.88671875" customWidth="1"/>
    <col min="7" max="7" width="12.6640625" customWidth="1"/>
    <col min="12" max="13" width="0" hidden="1" customWidth="1"/>
    <col min="18" max="21" width="0" hidden="1" customWidth="1"/>
    <col min="29" max="39" width="0" hidden="1" customWidth="1"/>
    <col min="53" max="53" width="73.44140625" customWidth="1"/>
  </cols>
  <sheetData>
    <row r="1" spans="1:60" ht="15.75" customHeight="1" x14ac:dyDescent="0.3">
      <c r="A1" s="265" t="s">
        <v>6</v>
      </c>
      <c r="B1" s="265"/>
      <c r="C1" s="265"/>
      <c r="D1" s="265"/>
      <c r="E1" s="265"/>
      <c r="F1" s="265"/>
      <c r="G1" s="265"/>
      <c r="AE1" t="s">
        <v>62</v>
      </c>
    </row>
    <row r="2" spans="1:60" ht="24.9" customHeight="1" x14ac:dyDescent="0.25">
      <c r="A2" s="145" t="s">
        <v>61</v>
      </c>
      <c r="B2" s="143"/>
      <c r="C2" s="266" t="s">
        <v>45</v>
      </c>
      <c r="D2" s="267"/>
      <c r="E2" s="267"/>
      <c r="F2" s="267"/>
      <c r="G2" s="268"/>
      <c r="AE2" t="s">
        <v>63</v>
      </c>
    </row>
    <row r="3" spans="1:60" ht="24.9" hidden="1" customHeight="1" x14ac:dyDescent="0.25">
      <c r="A3" s="146" t="s">
        <v>7</v>
      </c>
      <c r="B3" s="144"/>
      <c r="C3" s="269"/>
      <c r="D3" s="270"/>
      <c r="E3" s="270"/>
      <c r="F3" s="270"/>
      <c r="G3" s="271"/>
      <c r="AE3" t="s">
        <v>64</v>
      </c>
    </row>
    <row r="4" spans="1:60" ht="24.9" hidden="1" customHeight="1" x14ac:dyDescent="0.25">
      <c r="A4" s="146" t="s">
        <v>8</v>
      </c>
      <c r="B4" s="144"/>
      <c r="C4" s="269"/>
      <c r="D4" s="270"/>
      <c r="E4" s="270"/>
      <c r="F4" s="270"/>
      <c r="G4" s="271"/>
      <c r="AE4" t="s">
        <v>65</v>
      </c>
    </row>
    <row r="5" spans="1:60" hidden="1" x14ac:dyDescent="0.25">
      <c r="A5" s="147" t="s">
        <v>66</v>
      </c>
      <c r="B5" s="148"/>
      <c r="C5" s="149"/>
      <c r="D5" s="150"/>
      <c r="E5" s="150"/>
      <c r="F5" s="150"/>
      <c r="G5" s="151"/>
      <c r="AE5" t="s">
        <v>67</v>
      </c>
    </row>
    <row r="7" spans="1:60" ht="39.6" x14ac:dyDescent="0.25">
      <c r="A7" s="157" t="s">
        <v>68</v>
      </c>
      <c r="B7" s="158" t="s">
        <v>69</v>
      </c>
      <c r="C7" s="158" t="s">
        <v>70</v>
      </c>
      <c r="D7" s="157" t="s">
        <v>71</v>
      </c>
      <c r="E7" s="157" t="s">
        <v>72</v>
      </c>
      <c r="F7" s="152" t="s">
        <v>73</v>
      </c>
      <c r="G7" s="174" t="s">
        <v>28</v>
      </c>
      <c r="H7" s="175" t="s">
        <v>29</v>
      </c>
      <c r="I7" s="175" t="s">
        <v>74</v>
      </c>
      <c r="J7" s="175" t="s">
        <v>30</v>
      </c>
      <c r="K7" s="175" t="s">
        <v>75</v>
      </c>
      <c r="L7" s="175" t="s">
        <v>76</v>
      </c>
      <c r="M7" s="175" t="s">
        <v>77</v>
      </c>
      <c r="N7" s="175" t="s">
        <v>78</v>
      </c>
      <c r="O7" s="175" t="s">
        <v>79</v>
      </c>
      <c r="P7" s="175" t="s">
        <v>80</v>
      </c>
      <c r="Q7" s="175" t="s">
        <v>81</v>
      </c>
      <c r="R7" s="175" t="s">
        <v>82</v>
      </c>
      <c r="S7" s="175" t="s">
        <v>83</v>
      </c>
      <c r="T7" s="175" t="s">
        <v>84</v>
      </c>
      <c r="U7" s="160" t="s">
        <v>85</v>
      </c>
    </row>
    <row r="8" spans="1:60" x14ac:dyDescent="0.25">
      <c r="A8" s="176" t="s">
        <v>86</v>
      </c>
      <c r="B8" s="177" t="s">
        <v>51</v>
      </c>
      <c r="C8" s="178" t="s">
        <v>52</v>
      </c>
      <c r="D8" s="159"/>
      <c r="E8" s="179"/>
      <c r="F8" s="180"/>
      <c r="G8" s="180">
        <f>SUMIF(AE9:AE26,"&lt;&gt;NOR",G9:G26)</f>
        <v>0</v>
      </c>
      <c r="H8" s="180"/>
      <c r="I8" s="180">
        <f>SUM(I9:I26)</f>
        <v>0</v>
      </c>
      <c r="J8" s="180"/>
      <c r="K8" s="180">
        <f>SUM(K9:K26)</f>
        <v>0</v>
      </c>
      <c r="L8" s="180"/>
      <c r="M8" s="180">
        <f>SUM(M9:M26)</f>
        <v>0</v>
      </c>
      <c r="N8" s="159"/>
      <c r="O8" s="159">
        <f>SUM(O9:O26)</f>
        <v>0</v>
      </c>
      <c r="P8" s="159"/>
      <c r="Q8" s="159">
        <f>SUM(Q9:Q26)</f>
        <v>0</v>
      </c>
      <c r="R8" s="159"/>
      <c r="S8" s="159"/>
      <c r="T8" s="176"/>
      <c r="U8" s="159">
        <f>SUM(U9:U26)</f>
        <v>27.64</v>
      </c>
      <c r="AE8" t="s">
        <v>87</v>
      </c>
    </row>
    <row r="9" spans="1:60" ht="20.399999999999999" outlineLevel="1" x14ac:dyDescent="0.25">
      <c r="A9" s="154">
        <v>1</v>
      </c>
      <c r="B9" s="161" t="s">
        <v>88</v>
      </c>
      <c r="C9" s="192" t="s">
        <v>89</v>
      </c>
      <c r="D9" s="163" t="s">
        <v>90</v>
      </c>
      <c r="E9" s="168">
        <v>205.5</v>
      </c>
      <c r="F9" s="171"/>
      <c r="G9" s="172">
        <f>ROUND(E9*F9,2)</f>
        <v>0</v>
      </c>
      <c r="H9" s="171"/>
      <c r="I9" s="172">
        <f>ROUND(E9*H9,2)</f>
        <v>0</v>
      </c>
      <c r="J9" s="171"/>
      <c r="K9" s="172">
        <f>ROUND(E9*J9,2)</f>
        <v>0</v>
      </c>
      <c r="L9" s="172">
        <v>21</v>
      </c>
      <c r="M9" s="172">
        <f>G9*(1+L9/100)</f>
        <v>0</v>
      </c>
      <c r="N9" s="163">
        <v>0</v>
      </c>
      <c r="O9" s="163">
        <f>ROUND(E9*N9,5)</f>
        <v>0</v>
      </c>
      <c r="P9" s="163">
        <v>0</v>
      </c>
      <c r="Q9" s="163">
        <f>ROUND(E9*P9,5)</f>
        <v>0</v>
      </c>
      <c r="R9" s="163"/>
      <c r="S9" s="163"/>
      <c r="T9" s="164">
        <v>0.13450000000000001</v>
      </c>
      <c r="U9" s="163">
        <f>ROUND(E9*T9,2)</f>
        <v>27.64</v>
      </c>
      <c r="V9" s="153"/>
      <c r="W9" s="153"/>
      <c r="X9" s="153"/>
      <c r="Y9" s="153"/>
      <c r="Z9" s="153"/>
      <c r="AA9" s="153"/>
      <c r="AB9" s="153"/>
      <c r="AC9" s="153"/>
      <c r="AD9" s="153"/>
      <c r="AE9" s="153" t="s">
        <v>91</v>
      </c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outlineLevel="1" x14ac:dyDescent="0.25">
      <c r="A10" s="154"/>
      <c r="B10" s="161"/>
      <c r="C10" s="272" t="s">
        <v>92</v>
      </c>
      <c r="D10" s="273"/>
      <c r="E10" s="274"/>
      <c r="F10" s="275"/>
      <c r="G10" s="276"/>
      <c r="H10" s="172"/>
      <c r="I10" s="172"/>
      <c r="J10" s="172"/>
      <c r="K10" s="172"/>
      <c r="L10" s="172"/>
      <c r="M10" s="172"/>
      <c r="N10" s="163"/>
      <c r="O10" s="163"/>
      <c r="P10" s="163"/>
      <c r="Q10" s="163"/>
      <c r="R10" s="163"/>
      <c r="S10" s="163"/>
      <c r="T10" s="164"/>
      <c r="U10" s="163"/>
      <c r="V10" s="153"/>
      <c r="W10" s="153"/>
      <c r="X10" s="153"/>
      <c r="Y10" s="153"/>
      <c r="Z10" s="153"/>
      <c r="AA10" s="153"/>
      <c r="AB10" s="153"/>
      <c r="AC10" s="153"/>
      <c r="AD10" s="153"/>
      <c r="AE10" s="153" t="s">
        <v>93</v>
      </c>
      <c r="AF10" s="153"/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6" t="str">
        <f>C10</f>
        <v>hloubka výkopu 420mm</v>
      </c>
      <c r="BB10" s="153"/>
      <c r="BC10" s="153"/>
      <c r="BD10" s="153"/>
      <c r="BE10" s="153"/>
      <c r="BF10" s="153"/>
      <c r="BG10" s="153"/>
      <c r="BH10" s="153"/>
    </row>
    <row r="11" spans="1:60" outlineLevel="1" x14ac:dyDescent="0.25">
      <c r="A11" s="154"/>
      <c r="B11" s="161"/>
      <c r="C11" s="272" t="s">
        <v>94</v>
      </c>
      <c r="D11" s="273"/>
      <c r="E11" s="274"/>
      <c r="F11" s="275"/>
      <c r="G11" s="276"/>
      <c r="H11" s="172"/>
      <c r="I11" s="172"/>
      <c r="J11" s="172"/>
      <c r="K11" s="172"/>
      <c r="L11" s="172"/>
      <c r="M11" s="172"/>
      <c r="N11" s="163"/>
      <c r="O11" s="163"/>
      <c r="P11" s="163"/>
      <c r="Q11" s="163"/>
      <c r="R11" s="163"/>
      <c r="S11" s="163"/>
      <c r="T11" s="164"/>
      <c r="U11" s="163"/>
      <c r="V11" s="153"/>
      <c r="W11" s="153"/>
      <c r="X11" s="153"/>
      <c r="Y11" s="153"/>
      <c r="Z11" s="153"/>
      <c r="AA11" s="153"/>
      <c r="AB11" s="153"/>
      <c r="AC11" s="153"/>
      <c r="AD11" s="153"/>
      <c r="AE11" s="153" t="s">
        <v>93</v>
      </c>
      <c r="AF11" s="153"/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6" t="str">
        <f>C11</f>
        <v>odvoz přebytečného výkopu na skládku zhotovitele</v>
      </c>
      <c r="BB11" s="153"/>
      <c r="BC11" s="153"/>
      <c r="BD11" s="153"/>
      <c r="BE11" s="153"/>
      <c r="BF11" s="153"/>
      <c r="BG11" s="153"/>
      <c r="BH11" s="153"/>
    </row>
    <row r="12" spans="1:60" outlineLevel="1" x14ac:dyDescent="0.25">
      <c r="A12" s="154"/>
      <c r="B12" s="161"/>
      <c r="C12" s="193" t="s">
        <v>95</v>
      </c>
      <c r="D12" s="165"/>
      <c r="E12" s="169">
        <v>11</v>
      </c>
      <c r="F12" s="172"/>
      <c r="G12" s="172"/>
      <c r="H12" s="172"/>
      <c r="I12" s="172"/>
      <c r="J12" s="172"/>
      <c r="K12" s="172"/>
      <c r="L12" s="172"/>
      <c r="M12" s="172"/>
      <c r="N12" s="163"/>
      <c r="O12" s="163"/>
      <c r="P12" s="163"/>
      <c r="Q12" s="163"/>
      <c r="R12" s="163"/>
      <c r="S12" s="163"/>
      <c r="T12" s="164"/>
      <c r="U12" s="163"/>
      <c r="V12" s="153"/>
      <c r="W12" s="153"/>
      <c r="X12" s="153"/>
      <c r="Y12" s="153"/>
      <c r="Z12" s="153"/>
      <c r="AA12" s="153"/>
      <c r="AB12" s="153"/>
      <c r="AC12" s="153"/>
      <c r="AD12" s="153"/>
      <c r="AE12" s="153" t="s">
        <v>96</v>
      </c>
      <c r="AF12" s="153">
        <v>0</v>
      </c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outlineLevel="1" x14ac:dyDescent="0.25">
      <c r="A13" s="154"/>
      <c r="B13" s="161"/>
      <c r="C13" s="193" t="s">
        <v>97</v>
      </c>
      <c r="D13" s="165"/>
      <c r="E13" s="169">
        <v>44</v>
      </c>
      <c r="F13" s="172"/>
      <c r="G13" s="172"/>
      <c r="H13" s="172"/>
      <c r="I13" s="172"/>
      <c r="J13" s="172"/>
      <c r="K13" s="172"/>
      <c r="L13" s="172"/>
      <c r="M13" s="172"/>
      <c r="N13" s="163"/>
      <c r="O13" s="163"/>
      <c r="P13" s="163"/>
      <c r="Q13" s="163"/>
      <c r="R13" s="163"/>
      <c r="S13" s="163"/>
      <c r="T13" s="164"/>
      <c r="U13" s="163"/>
      <c r="V13" s="153"/>
      <c r="W13" s="153"/>
      <c r="X13" s="153"/>
      <c r="Y13" s="153"/>
      <c r="Z13" s="153"/>
      <c r="AA13" s="153"/>
      <c r="AB13" s="153"/>
      <c r="AC13" s="153"/>
      <c r="AD13" s="153"/>
      <c r="AE13" s="153" t="s">
        <v>96</v>
      </c>
      <c r="AF13" s="153">
        <v>0</v>
      </c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outlineLevel="1" x14ac:dyDescent="0.25">
      <c r="A14" s="154"/>
      <c r="B14" s="161"/>
      <c r="C14" s="193" t="s">
        <v>98</v>
      </c>
      <c r="D14" s="165"/>
      <c r="E14" s="169">
        <v>31</v>
      </c>
      <c r="F14" s="172"/>
      <c r="G14" s="172"/>
      <c r="H14" s="172"/>
      <c r="I14" s="172"/>
      <c r="J14" s="172"/>
      <c r="K14" s="172"/>
      <c r="L14" s="172"/>
      <c r="M14" s="172"/>
      <c r="N14" s="163"/>
      <c r="O14" s="163"/>
      <c r="P14" s="163"/>
      <c r="Q14" s="163"/>
      <c r="R14" s="163"/>
      <c r="S14" s="163"/>
      <c r="T14" s="164"/>
      <c r="U14" s="163"/>
      <c r="V14" s="153"/>
      <c r="W14" s="153"/>
      <c r="X14" s="153"/>
      <c r="Y14" s="153"/>
      <c r="Z14" s="153"/>
      <c r="AA14" s="153"/>
      <c r="AB14" s="153"/>
      <c r="AC14" s="153"/>
      <c r="AD14" s="153"/>
      <c r="AE14" s="153" t="s">
        <v>96</v>
      </c>
      <c r="AF14" s="153">
        <v>0</v>
      </c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outlineLevel="1" x14ac:dyDescent="0.25">
      <c r="A15" s="154"/>
      <c r="B15" s="161"/>
      <c r="C15" s="193" t="s">
        <v>99</v>
      </c>
      <c r="D15" s="165"/>
      <c r="E15" s="169">
        <v>36</v>
      </c>
      <c r="F15" s="172"/>
      <c r="G15" s="172"/>
      <c r="H15" s="172"/>
      <c r="I15" s="172"/>
      <c r="J15" s="172"/>
      <c r="K15" s="172"/>
      <c r="L15" s="172"/>
      <c r="M15" s="172"/>
      <c r="N15" s="163"/>
      <c r="O15" s="163"/>
      <c r="P15" s="163"/>
      <c r="Q15" s="163"/>
      <c r="R15" s="163"/>
      <c r="S15" s="163"/>
      <c r="T15" s="164"/>
      <c r="U15" s="163"/>
      <c r="V15" s="153"/>
      <c r="W15" s="153"/>
      <c r="X15" s="153"/>
      <c r="Y15" s="153"/>
      <c r="Z15" s="153"/>
      <c r="AA15" s="153"/>
      <c r="AB15" s="153"/>
      <c r="AC15" s="153"/>
      <c r="AD15" s="153"/>
      <c r="AE15" s="153" t="s">
        <v>96</v>
      </c>
      <c r="AF15" s="153">
        <v>0</v>
      </c>
      <c r="AG15" s="153"/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outlineLevel="1" x14ac:dyDescent="0.25">
      <c r="A16" s="154"/>
      <c r="B16" s="161"/>
      <c r="C16" s="193" t="s">
        <v>100</v>
      </c>
      <c r="D16" s="165"/>
      <c r="E16" s="169">
        <v>28</v>
      </c>
      <c r="F16" s="172"/>
      <c r="G16" s="172"/>
      <c r="H16" s="172"/>
      <c r="I16" s="172"/>
      <c r="J16" s="172"/>
      <c r="K16" s="172"/>
      <c r="L16" s="172"/>
      <c r="M16" s="172"/>
      <c r="N16" s="163"/>
      <c r="O16" s="163"/>
      <c r="P16" s="163"/>
      <c r="Q16" s="163"/>
      <c r="R16" s="163"/>
      <c r="S16" s="163"/>
      <c r="T16" s="164"/>
      <c r="U16" s="163"/>
      <c r="V16" s="153"/>
      <c r="W16" s="153"/>
      <c r="X16" s="153"/>
      <c r="Y16" s="153"/>
      <c r="Z16" s="153"/>
      <c r="AA16" s="153"/>
      <c r="AB16" s="153"/>
      <c r="AC16" s="153"/>
      <c r="AD16" s="153"/>
      <c r="AE16" s="153" t="s">
        <v>96</v>
      </c>
      <c r="AF16" s="153">
        <v>0</v>
      </c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outlineLevel="1" x14ac:dyDescent="0.25">
      <c r="A17" s="154"/>
      <c r="B17" s="161"/>
      <c r="C17" s="193" t="s">
        <v>101</v>
      </c>
      <c r="D17" s="165"/>
      <c r="E17" s="169">
        <v>36.5</v>
      </c>
      <c r="F17" s="172"/>
      <c r="G17" s="172"/>
      <c r="H17" s="172"/>
      <c r="I17" s="172"/>
      <c r="J17" s="172"/>
      <c r="K17" s="172"/>
      <c r="L17" s="172"/>
      <c r="M17" s="172"/>
      <c r="N17" s="163"/>
      <c r="O17" s="163"/>
      <c r="P17" s="163"/>
      <c r="Q17" s="163"/>
      <c r="R17" s="163"/>
      <c r="S17" s="163"/>
      <c r="T17" s="164"/>
      <c r="U17" s="163"/>
      <c r="V17" s="153"/>
      <c r="W17" s="153"/>
      <c r="X17" s="153"/>
      <c r="Y17" s="153"/>
      <c r="Z17" s="153"/>
      <c r="AA17" s="153"/>
      <c r="AB17" s="153"/>
      <c r="AC17" s="153"/>
      <c r="AD17" s="153"/>
      <c r="AE17" s="153" t="s">
        <v>96</v>
      </c>
      <c r="AF17" s="153">
        <v>0</v>
      </c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outlineLevel="1" x14ac:dyDescent="0.25">
      <c r="A18" s="154"/>
      <c r="B18" s="161"/>
      <c r="C18" s="193" t="s">
        <v>102</v>
      </c>
      <c r="D18" s="165"/>
      <c r="E18" s="169">
        <v>19</v>
      </c>
      <c r="F18" s="172"/>
      <c r="G18" s="172"/>
      <c r="H18" s="172"/>
      <c r="I18" s="172"/>
      <c r="J18" s="172"/>
      <c r="K18" s="172"/>
      <c r="L18" s="172"/>
      <c r="M18" s="172"/>
      <c r="N18" s="163"/>
      <c r="O18" s="163"/>
      <c r="P18" s="163"/>
      <c r="Q18" s="163"/>
      <c r="R18" s="163"/>
      <c r="S18" s="163"/>
      <c r="T18" s="164"/>
      <c r="U18" s="163"/>
      <c r="V18" s="153"/>
      <c r="W18" s="153"/>
      <c r="X18" s="153"/>
      <c r="Y18" s="153"/>
      <c r="Z18" s="153"/>
      <c r="AA18" s="153"/>
      <c r="AB18" s="153"/>
      <c r="AC18" s="153"/>
      <c r="AD18" s="153"/>
      <c r="AE18" s="153" t="s">
        <v>96</v>
      </c>
      <c r="AF18" s="153">
        <v>0</v>
      </c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outlineLevel="1" x14ac:dyDescent="0.25">
      <c r="A19" s="154">
        <v>2</v>
      </c>
      <c r="B19" s="161" t="s">
        <v>103</v>
      </c>
      <c r="C19" s="192" t="s">
        <v>104</v>
      </c>
      <c r="D19" s="163" t="s">
        <v>105</v>
      </c>
      <c r="E19" s="168">
        <v>86.31</v>
      </c>
      <c r="F19" s="171"/>
      <c r="G19" s="172">
        <f>ROUND(E19*F19,2)</f>
        <v>0</v>
      </c>
      <c r="H19" s="171"/>
      <c r="I19" s="172">
        <f>ROUND(E19*H19,2)</f>
        <v>0</v>
      </c>
      <c r="J19" s="171"/>
      <c r="K19" s="172">
        <f>ROUND(E19*J19,2)</f>
        <v>0</v>
      </c>
      <c r="L19" s="172">
        <v>21</v>
      </c>
      <c r="M19" s="172">
        <f>G19*(1+L19/100)</f>
        <v>0</v>
      </c>
      <c r="N19" s="163">
        <v>0</v>
      </c>
      <c r="O19" s="163">
        <f>ROUND(E19*N19,5)</f>
        <v>0</v>
      </c>
      <c r="P19" s="163">
        <v>0</v>
      </c>
      <c r="Q19" s="163">
        <f>ROUND(E19*P19,5)</f>
        <v>0</v>
      </c>
      <c r="R19" s="163"/>
      <c r="S19" s="163"/>
      <c r="T19" s="164">
        <v>0</v>
      </c>
      <c r="U19" s="163">
        <f>ROUND(E19*T19,2)</f>
        <v>0</v>
      </c>
      <c r="V19" s="153"/>
      <c r="W19" s="153"/>
      <c r="X19" s="153"/>
      <c r="Y19" s="153"/>
      <c r="Z19" s="153"/>
      <c r="AA19" s="153"/>
      <c r="AB19" s="153"/>
      <c r="AC19" s="153"/>
      <c r="AD19" s="153"/>
      <c r="AE19" s="153" t="s">
        <v>106</v>
      </c>
      <c r="AF19" s="153"/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outlineLevel="1" x14ac:dyDescent="0.25">
      <c r="A20" s="154"/>
      <c r="B20" s="161"/>
      <c r="C20" s="193" t="s">
        <v>107</v>
      </c>
      <c r="D20" s="165"/>
      <c r="E20" s="169">
        <v>4.62</v>
      </c>
      <c r="F20" s="172"/>
      <c r="G20" s="172"/>
      <c r="H20" s="172"/>
      <c r="I20" s="172"/>
      <c r="J20" s="172"/>
      <c r="K20" s="172"/>
      <c r="L20" s="172"/>
      <c r="M20" s="172"/>
      <c r="N20" s="163"/>
      <c r="O20" s="163"/>
      <c r="P20" s="163"/>
      <c r="Q20" s="163"/>
      <c r="R20" s="163"/>
      <c r="S20" s="163"/>
      <c r="T20" s="164"/>
      <c r="U20" s="163"/>
      <c r="V20" s="153"/>
      <c r="W20" s="153"/>
      <c r="X20" s="153"/>
      <c r="Y20" s="153"/>
      <c r="Z20" s="153"/>
      <c r="AA20" s="153"/>
      <c r="AB20" s="153"/>
      <c r="AC20" s="153"/>
      <c r="AD20" s="153"/>
      <c r="AE20" s="153" t="s">
        <v>96</v>
      </c>
      <c r="AF20" s="153">
        <v>0</v>
      </c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outlineLevel="1" x14ac:dyDescent="0.25">
      <c r="A21" s="154"/>
      <c r="B21" s="161"/>
      <c r="C21" s="193" t="s">
        <v>108</v>
      </c>
      <c r="D21" s="165"/>
      <c r="E21" s="169">
        <v>18.48</v>
      </c>
      <c r="F21" s="172"/>
      <c r="G21" s="172"/>
      <c r="H21" s="172"/>
      <c r="I21" s="172"/>
      <c r="J21" s="172"/>
      <c r="K21" s="172"/>
      <c r="L21" s="172"/>
      <c r="M21" s="172"/>
      <c r="N21" s="163"/>
      <c r="O21" s="163"/>
      <c r="P21" s="163"/>
      <c r="Q21" s="163"/>
      <c r="R21" s="163"/>
      <c r="S21" s="163"/>
      <c r="T21" s="164"/>
      <c r="U21" s="163"/>
      <c r="V21" s="153"/>
      <c r="W21" s="153"/>
      <c r="X21" s="153"/>
      <c r="Y21" s="153"/>
      <c r="Z21" s="153"/>
      <c r="AA21" s="153"/>
      <c r="AB21" s="153"/>
      <c r="AC21" s="153"/>
      <c r="AD21" s="153"/>
      <c r="AE21" s="153" t="s">
        <v>96</v>
      </c>
      <c r="AF21" s="153">
        <v>0</v>
      </c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outlineLevel="1" x14ac:dyDescent="0.25">
      <c r="A22" s="154"/>
      <c r="B22" s="161"/>
      <c r="C22" s="193" t="s">
        <v>109</v>
      </c>
      <c r="D22" s="165"/>
      <c r="E22" s="169">
        <v>13.02</v>
      </c>
      <c r="F22" s="172"/>
      <c r="G22" s="172"/>
      <c r="H22" s="172"/>
      <c r="I22" s="172"/>
      <c r="J22" s="172"/>
      <c r="K22" s="172"/>
      <c r="L22" s="172"/>
      <c r="M22" s="172"/>
      <c r="N22" s="163"/>
      <c r="O22" s="163"/>
      <c r="P22" s="163"/>
      <c r="Q22" s="163"/>
      <c r="R22" s="163"/>
      <c r="S22" s="163"/>
      <c r="T22" s="164"/>
      <c r="U22" s="163"/>
      <c r="V22" s="153"/>
      <c r="W22" s="153"/>
      <c r="X22" s="153"/>
      <c r="Y22" s="153"/>
      <c r="Z22" s="153"/>
      <c r="AA22" s="153"/>
      <c r="AB22" s="153"/>
      <c r="AC22" s="153"/>
      <c r="AD22" s="153"/>
      <c r="AE22" s="153" t="s">
        <v>96</v>
      </c>
      <c r="AF22" s="153">
        <v>0</v>
      </c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outlineLevel="1" x14ac:dyDescent="0.25">
      <c r="A23" s="154"/>
      <c r="B23" s="161"/>
      <c r="C23" s="193" t="s">
        <v>110</v>
      </c>
      <c r="D23" s="165"/>
      <c r="E23" s="169">
        <v>15.12</v>
      </c>
      <c r="F23" s="172"/>
      <c r="G23" s="172"/>
      <c r="H23" s="172"/>
      <c r="I23" s="172"/>
      <c r="J23" s="172"/>
      <c r="K23" s="172"/>
      <c r="L23" s="172"/>
      <c r="M23" s="172"/>
      <c r="N23" s="163"/>
      <c r="O23" s="163"/>
      <c r="P23" s="163"/>
      <c r="Q23" s="163"/>
      <c r="R23" s="163"/>
      <c r="S23" s="163"/>
      <c r="T23" s="164"/>
      <c r="U23" s="163"/>
      <c r="V23" s="153"/>
      <c r="W23" s="153"/>
      <c r="X23" s="153"/>
      <c r="Y23" s="153"/>
      <c r="Z23" s="153"/>
      <c r="AA23" s="153"/>
      <c r="AB23" s="153"/>
      <c r="AC23" s="153"/>
      <c r="AD23" s="153"/>
      <c r="AE23" s="153" t="s">
        <v>96</v>
      </c>
      <c r="AF23" s="153">
        <v>0</v>
      </c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outlineLevel="1" x14ac:dyDescent="0.25">
      <c r="A24" s="154"/>
      <c r="B24" s="161"/>
      <c r="C24" s="193" t="s">
        <v>111</v>
      </c>
      <c r="D24" s="165"/>
      <c r="E24" s="169">
        <v>11.76</v>
      </c>
      <c r="F24" s="172"/>
      <c r="G24" s="172"/>
      <c r="H24" s="172"/>
      <c r="I24" s="172"/>
      <c r="J24" s="172"/>
      <c r="K24" s="172"/>
      <c r="L24" s="172"/>
      <c r="M24" s="172"/>
      <c r="N24" s="163"/>
      <c r="O24" s="163"/>
      <c r="P24" s="163"/>
      <c r="Q24" s="163"/>
      <c r="R24" s="163"/>
      <c r="S24" s="163"/>
      <c r="T24" s="164"/>
      <c r="U24" s="163"/>
      <c r="V24" s="153"/>
      <c r="W24" s="153"/>
      <c r="X24" s="153"/>
      <c r="Y24" s="153"/>
      <c r="Z24" s="153"/>
      <c r="AA24" s="153"/>
      <c r="AB24" s="153"/>
      <c r="AC24" s="153"/>
      <c r="AD24" s="153"/>
      <c r="AE24" s="153" t="s">
        <v>96</v>
      </c>
      <c r="AF24" s="153">
        <v>0</v>
      </c>
      <c r="AG24" s="153"/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outlineLevel="1" x14ac:dyDescent="0.25">
      <c r="A25" s="154"/>
      <c r="B25" s="161"/>
      <c r="C25" s="193" t="s">
        <v>112</v>
      </c>
      <c r="D25" s="165"/>
      <c r="E25" s="169">
        <v>15.33</v>
      </c>
      <c r="F25" s="172"/>
      <c r="G25" s="172"/>
      <c r="H25" s="172"/>
      <c r="I25" s="172"/>
      <c r="J25" s="172"/>
      <c r="K25" s="172"/>
      <c r="L25" s="172"/>
      <c r="M25" s="172"/>
      <c r="N25" s="163"/>
      <c r="O25" s="163"/>
      <c r="P25" s="163"/>
      <c r="Q25" s="163"/>
      <c r="R25" s="163"/>
      <c r="S25" s="163"/>
      <c r="T25" s="164"/>
      <c r="U25" s="163"/>
      <c r="V25" s="153"/>
      <c r="W25" s="153"/>
      <c r="X25" s="153"/>
      <c r="Y25" s="153"/>
      <c r="Z25" s="153"/>
      <c r="AA25" s="153"/>
      <c r="AB25" s="153"/>
      <c r="AC25" s="153"/>
      <c r="AD25" s="153"/>
      <c r="AE25" s="153" t="s">
        <v>96</v>
      </c>
      <c r="AF25" s="153">
        <v>0</v>
      </c>
      <c r="AG25" s="153"/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outlineLevel="1" x14ac:dyDescent="0.25">
      <c r="A26" s="154"/>
      <c r="B26" s="161"/>
      <c r="C26" s="193" t="s">
        <v>113</v>
      </c>
      <c r="D26" s="165"/>
      <c r="E26" s="169">
        <v>7.98</v>
      </c>
      <c r="F26" s="172"/>
      <c r="G26" s="172"/>
      <c r="H26" s="172"/>
      <c r="I26" s="172"/>
      <c r="J26" s="172"/>
      <c r="K26" s="172"/>
      <c r="L26" s="172"/>
      <c r="M26" s="172"/>
      <c r="N26" s="163"/>
      <c r="O26" s="163"/>
      <c r="P26" s="163"/>
      <c r="Q26" s="163"/>
      <c r="R26" s="163"/>
      <c r="S26" s="163"/>
      <c r="T26" s="164"/>
      <c r="U26" s="163"/>
      <c r="V26" s="153"/>
      <c r="W26" s="153"/>
      <c r="X26" s="153"/>
      <c r="Y26" s="153"/>
      <c r="Z26" s="153"/>
      <c r="AA26" s="153"/>
      <c r="AB26" s="153"/>
      <c r="AC26" s="153"/>
      <c r="AD26" s="153"/>
      <c r="AE26" s="153" t="s">
        <v>96</v>
      </c>
      <c r="AF26" s="153">
        <v>0</v>
      </c>
      <c r="AG26" s="153"/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x14ac:dyDescent="0.25">
      <c r="A27" s="155" t="s">
        <v>86</v>
      </c>
      <c r="B27" s="162" t="s">
        <v>53</v>
      </c>
      <c r="C27" s="194" t="s">
        <v>54</v>
      </c>
      <c r="D27" s="166"/>
      <c r="E27" s="170"/>
      <c r="F27" s="173"/>
      <c r="G27" s="173">
        <f>SUMIF(AE28:AE67,"&lt;&gt;NOR",G28:G67)</f>
        <v>0</v>
      </c>
      <c r="H27" s="173"/>
      <c r="I27" s="173">
        <f>SUM(I28:I67)</f>
        <v>0</v>
      </c>
      <c r="J27" s="173"/>
      <c r="K27" s="173">
        <f>SUM(K28:K67)</f>
        <v>0</v>
      </c>
      <c r="L27" s="173"/>
      <c r="M27" s="173">
        <f>SUM(M28:M67)</f>
        <v>0</v>
      </c>
      <c r="N27" s="166"/>
      <c r="O27" s="166">
        <f>SUM(O28:O67)</f>
        <v>189.48633000000001</v>
      </c>
      <c r="P27" s="166"/>
      <c r="Q27" s="166">
        <f>SUM(Q28:Q67)</f>
        <v>0</v>
      </c>
      <c r="R27" s="166"/>
      <c r="S27" s="166"/>
      <c r="T27" s="167"/>
      <c r="U27" s="166">
        <f>SUM(U28:U67)</f>
        <v>107.41</v>
      </c>
      <c r="AE27" t="s">
        <v>87</v>
      </c>
    </row>
    <row r="28" spans="1:60" outlineLevel="1" x14ac:dyDescent="0.25">
      <c r="A28" s="154">
        <v>3</v>
      </c>
      <c r="B28" s="161" t="s">
        <v>114</v>
      </c>
      <c r="C28" s="192" t="s">
        <v>115</v>
      </c>
      <c r="D28" s="163" t="s">
        <v>90</v>
      </c>
      <c r="E28" s="168">
        <v>205.5</v>
      </c>
      <c r="F28" s="171"/>
      <c r="G28" s="172">
        <f>ROUND(E28*F28,2)</f>
        <v>0</v>
      </c>
      <c r="H28" s="171"/>
      <c r="I28" s="172">
        <f>ROUND(E28*H28,2)</f>
        <v>0</v>
      </c>
      <c r="J28" s="171"/>
      <c r="K28" s="172">
        <f>ROUND(E28*J28,2)</f>
        <v>0</v>
      </c>
      <c r="L28" s="172">
        <v>21</v>
      </c>
      <c r="M28" s="172">
        <f>G28*(1+L28/100)</f>
        <v>0</v>
      </c>
      <c r="N28" s="163">
        <v>0.4536</v>
      </c>
      <c r="O28" s="163">
        <f>ROUND(E28*N28,5)</f>
        <v>93.214799999999997</v>
      </c>
      <c r="P28" s="163">
        <v>0</v>
      </c>
      <c r="Q28" s="163">
        <f>ROUND(E28*P28,5)</f>
        <v>0</v>
      </c>
      <c r="R28" s="163"/>
      <c r="S28" s="163"/>
      <c r="T28" s="164">
        <v>2.5999999999999999E-2</v>
      </c>
      <c r="U28" s="163">
        <f>ROUND(E28*T28,2)</f>
        <v>5.34</v>
      </c>
      <c r="V28" s="153"/>
      <c r="W28" s="153"/>
      <c r="X28" s="153"/>
      <c r="Y28" s="153"/>
      <c r="Z28" s="153"/>
      <c r="AA28" s="153"/>
      <c r="AB28" s="153"/>
      <c r="AC28" s="153"/>
      <c r="AD28" s="153"/>
      <c r="AE28" s="153" t="s">
        <v>106</v>
      </c>
      <c r="AF28" s="153"/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outlineLevel="1" x14ac:dyDescent="0.25">
      <c r="A29" s="154"/>
      <c r="B29" s="161"/>
      <c r="C29" s="193" t="s">
        <v>95</v>
      </c>
      <c r="D29" s="165"/>
      <c r="E29" s="169">
        <v>11</v>
      </c>
      <c r="F29" s="172"/>
      <c r="G29" s="172"/>
      <c r="H29" s="172"/>
      <c r="I29" s="172"/>
      <c r="J29" s="172"/>
      <c r="K29" s="172"/>
      <c r="L29" s="172"/>
      <c r="M29" s="172"/>
      <c r="N29" s="163"/>
      <c r="O29" s="163"/>
      <c r="P29" s="163"/>
      <c r="Q29" s="163"/>
      <c r="R29" s="163"/>
      <c r="S29" s="163"/>
      <c r="T29" s="164"/>
      <c r="U29" s="163"/>
      <c r="V29" s="153"/>
      <c r="W29" s="153"/>
      <c r="X29" s="153"/>
      <c r="Y29" s="153"/>
      <c r="Z29" s="153"/>
      <c r="AA29" s="153"/>
      <c r="AB29" s="153"/>
      <c r="AC29" s="153"/>
      <c r="AD29" s="153"/>
      <c r="AE29" s="153" t="s">
        <v>96</v>
      </c>
      <c r="AF29" s="153">
        <v>0</v>
      </c>
      <c r="AG29" s="153"/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outlineLevel="1" x14ac:dyDescent="0.25">
      <c r="A30" s="154"/>
      <c r="B30" s="161"/>
      <c r="C30" s="193" t="s">
        <v>97</v>
      </c>
      <c r="D30" s="165"/>
      <c r="E30" s="169">
        <v>44</v>
      </c>
      <c r="F30" s="172"/>
      <c r="G30" s="172"/>
      <c r="H30" s="172"/>
      <c r="I30" s="172"/>
      <c r="J30" s="172"/>
      <c r="K30" s="172"/>
      <c r="L30" s="172"/>
      <c r="M30" s="172"/>
      <c r="N30" s="163"/>
      <c r="O30" s="163"/>
      <c r="P30" s="163"/>
      <c r="Q30" s="163"/>
      <c r="R30" s="163"/>
      <c r="S30" s="163"/>
      <c r="T30" s="164"/>
      <c r="U30" s="163"/>
      <c r="V30" s="153"/>
      <c r="W30" s="153"/>
      <c r="X30" s="153"/>
      <c r="Y30" s="153"/>
      <c r="Z30" s="153"/>
      <c r="AA30" s="153"/>
      <c r="AB30" s="153"/>
      <c r="AC30" s="153"/>
      <c r="AD30" s="153"/>
      <c r="AE30" s="153" t="s">
        <v>96</v>
      </c>
      <c r="AF30" s="153">
        <v>0</v>
      </c>
      <c r="AG30" s="153"/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outlineLevel="1" x14ac:dyDescent="0.25">
      <c r="A31" s="154"/>
      <c r="B31" s="161"/>
      <c r="C31" s="193" t="s">
        <v>98</v>
      </c>
      <c r="D31" s="165"/>
      <c r="E31" s="169">
        <v>31</v>
      </c>
      <c r="F31" s="172"/>
      <c r="G31" s="172"/>
      <c r="H31" s="172"/>
      <c r="I31" s="172"/>
      <c r="J31" s="172"/>
      <c r="K31" s="172"/>
      <c r="L31" s="172"/>
      <c r="M31" s="172"/>
      <c r="N31" s="163"/>
      <c r="O31" s="163"/>
      <c r="P31" s="163"/>
      <c r="Q31" s="163"/>
      <c r="R31" s="163"/>
      <c r="S31" s="163"/>
      <c r="T31" s="164"/>
      <c r="U31" s="163"/>
      <c r="V31" s="153"/>
      <c r="W31" s="153"/>
      <c r="X31" s="153"/>
      <c r="Y31" s="153"/>
      <c r="Z31" s="153"/>
      <c r="AA31" s="153"/>
      <c r="AB31" s="153"/>
      <c r="AC31" s="153"/>
      <c r="AD31" s="153"/>
      <c r="AE31" s="153" t="s">
        <v>96</v>
      </c>
      <c r="AF31" s="153">
        <v>0</v>
      </c>
      <c r="AG31" s="153"/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outlineLevel="1" x14ac:dyDescent="0.25">
      <c r="A32" s="154"/>
      <c r="B32" s="161"/>
      <c r="C32" s="193" t="s">
        <v>99</v>
      </c>
      <c r="D32" s="165"/>
      <c r="E32" s="169">
        <v>36</v>
      </c>
      <c r="F32" s="172"/>
      <c r="G32" s="172"/>
      <c r="H32" s="172"/>
      <c r="I32" s="172"/>
      <c r="J32" s="172"/>
      <c r="K32" s="172"/>
      <c r="L32" s="172"/>
      <c r="M32" s="172"/>
      <c r="N32" s="163"/>
      <c r="O32" s="163"/>
      <c r="P32" s="163"/>
      <c r="Q32" s="163"/>
      <c r="R32" s="163"/>
      <c r="S32" s="163"/>
      <c r="T32" s="164"/>
      <c r="U32" s="163"/>
      <c r="V32" s="153"/>
      <c r="W32" s="153"/>
      <c r="X32" s="153"/>
      <c r="Y32" s="153"/>
      <c r="Z32" s="153"/>
      <c r="AA32" s="153"/>
      <c r="AB32" s="153"/>
      <c r="AC32" s="153"/>
      <c r="AD32" s="153"/>
      <c r="AE32" s="153" t="s">
        <v>96</v>
      </c>
      <c r="AF32" s="153">
        <v>0</v>
      </c>
      <c r="AG32" s="153"/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outlineLevel="1" x14ac:dyDescent="0.25">
      <c r="A33" s="154"/>
      <c r="B33" s="161"/>
      <c r="C33" s="193" t="s">
        <v>100</v>
      </c>
      <c r="D33" s="165"/>
      <c r="E33" s="169">
        <v>28</v>
      </c>
      <c r="F33" s="172"/>
      <c r="G33" s="172"/>
      <c r="H33" s="172"/>
      <c r="I33" s="172"/>
      <c r="J33" s="172"/>
      <c r="K33" s="172"/>
      <c r="L33" s="172"/>
      <c r="M33" s="172"/>
      <c r="N33" s="163"/>
      <c r="O33" s="163"/>
      <c r="P33" s="163"/>
      <c r="Q33" s="163"/>
      <c r="R33" s="163"/>
      <c r="S33" s="163"/>
      <c r="T33" s="164"/>
      <c r="U33" s="163"/>
      <c r="V33" s="153"/>
      <c r="W33" s="153"/>
      <c r="X33" s="153"/>
      <c r="Y33" s="153"/>
      <c r="Z33" s="153"/>
      <c r="AA33" s="153"/>
      <c r="AB33" s="153"/>
      <c r="AC33" s="153"/>
      <c r="AD33" s="153"/>
      <c r="AE33" s="153" t="s">
        <v>96</v>
      </c>
      <c r="AF33" s="153">
        <v>0</v>
      </c>
      <c r="AG33" s="153"/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outlineLevel="1" x14ac:dyDescent="0.25">
      <c r="A34" s="154"/>
      <c r="B34" s="161"/>
      <c r="C34" s="193" t="s">
        <v>101</v>
      </c>
      <c r="D34" s="165"/>
      <c r="E34" s="169">
        <v>36.5</v>
      </c>
      <c r="F34" s="172"/>
      <c r="G34" s="172"/>
      <c r="H34" s="172"/>
      <c r="I34" s="172"/>
      <c r="J34" s="172"/>
      <c r="K34" s="172"/>
      <c r="L34" s="172"/>
      <c r="M34" s="172"/>
      <c r="N34" s="163"/>
      <c r="O34" s="163"/>
      <c r="P34" s="163"/>
      <c r="Q34" s="163"/>
      <c r="R34" s="163"/>
      <c r="S34" s="163"/>
      <c r="T34" s="164"/>
      <c r="U34" s="163"/>
      <c r="V34" s="153"/>
      <c r="W34" s="153"/>
      <c r="X34" s="153"/>
      <c r="Y34" s="153"/>
      <c r="Z34" s="153"/>
      <c r="AA34" s="153"/>
      <c r="AB34" s="153"/>
      <c r="AC34" s="153"/>
      <c r="AD34" s="153"/>
      <c r="AE34" s="153" t="s">
        <v>96</v>
      </c>
      <c r="AF34" s="153">
        <v>0</v>
      </c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outlineLevel="1" x14ac:dyDescent="0.25">
      <c r="A35" s="154"/>
      <c r="B35" s="161"/>
      <c r="C35" s="193" t="s">
        <v>102</v>
      </c>
      <c r="D35" s="165"/>
      <c r="E35" s="169">
        <v>19</v>
      </c>
      <c r="F35" s="172"/>
      <c r="G35" s="172"/>
      <c r="H35" s="172"/>
      <c r="I35" s="172"/>
      <c r="J35" s="172"/>
      <c r="K35" s="172"/>
      <c r="L35" s="172"/>
      <c r="M35" s="172"/>
      <c r="N35" s="163"/>
      <c r="O35" s="163"/>
      <c r="P35" s="163"/>
      <c r="Q35" s="163"/>
      <c r="R35" s="163"/>
      <c r="S35" s="163"/>
      <c r="T35" s="164"/>
      <c r="U35" s="163"/>
      <c r="V35" s="153"/>
      <c r="W35" s="153"/>
      <c r="X35" s="153"/>
      <c r="Y35" s="153"/>
      <c r="Z35" s="153"/>
      <c r="AA35" s="153"/>
      <c r="AB35" s="153"/>
      <c r="AC35" s="153"/>
      <c r="AD35" s="153"/>
      <c r="AE35" s="153" t="s">
        <v>96</v>
      </c>
      <c r="AF35" s="153">
        <v>0</v>
      </c>
      <c r="AG35" s="153"/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outlineLevel="1" x14ac:dyDescent="0.25">
      <c r="A36" s="154">
        <v>4</v>
      </c>
      <c r="B36" s="161" t="s">
        <v>116</v>
      </c>
      <c r="C36" s="192" t="s">
        <v>117</v>
      </c>
      <c r="D36" s="163" t="s">
        <v>90</v>
      </c>
      <c r="E36" s="168">
        <v>173</v>
      </c>
      <c r="F36" s="171"/>
      <c r="G36" s="172">
        <f>ROUND(E36*F36,2)</f>
        <v>0</v>
      </c>
      <c r="H36" s="171"/>
      <c r="I36" s="172">
        <f>ROUND(E36*H36,2)</f>
        <v>0</v>
      </c>
      <c r="J36" s="171"/>
      <c r="K36" s="172">
        <f>ROUND(E36*J36,2)</f>
        <v>0</v>
      </c>
      <c r="L36" s="172">
        <v>21</v>
      </c>
      <c r="M36" s="172">
        <f>G36*(1+L36/100)</f>
        <v>0</v>
      </c>
      <c r="N36" s="163">
        <v>0.30651</v>
      </c>
      <c r="O36" s="163">
        <f>ROUND(E36*N36,5)</f>
        <v>53.026229999999998</v>
      </c>
      <c r="P36" s="163">
        <v>0</v>
      </c>
      <c r="Q36" s="163">
        <f>ROUND(E36*P36,5)</f>
        <v>0</v>
      </c>
      <c r="R36" s="163"/>
      <c r="S36" s="163"/>
      <c r="T36" s="164">
        <v>2.5000000000000001E-2</v>
      </c>
      <c r="U36" s="163">
        <f>ROUND(E36*T36,2)</f>
        <v>4.33</v>
      </c>
      <c r="V36" s="153"/>
      <c r="W36" s="153"/>
      <c r="X36" s="153"/>
      <c r="Y36" s="153"/>
      <c r="Z36" s="153"/>
      <c r="AA36" s="153"/>
      <c r="AB36" s="153"/>
      <c r="AC36" s="153"/>
      <c r="AD36" s="153"/>
      <c r="AE36" s="153" t="s">
        <v>106</v>
      </c>
      <c r="AF36" s="153"/>
      <c r="AG36" s="153"/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outlineLevel="1" x14ac:dyDescent="0.25">
      <c r="A37" s="154"/>
      <c r="B37" s="161"/>
      <c r="C37" s="193" t="s">
        <v>118</v>
      </c>
      <c r="D37" s="165"/>
      <c r="E37" s="169">
        <v>8.1</v>
      </c>
      <c r="F37" s="172"/>
      <c r="G37" s="172"/>
      <c r="H37" s="172"/>
      <c r="I37" s="172"/>
      <c r="J37" s="172"/>
      <c r="K37" s="172"/>
      <c r="L37" s="172"/>
      <c r="M37" s="172"/>
      <c r="N37" s="163"/>
      <c r="O37" s="163"/>
      <c r="P37" s="163"/>
      <c r="Q37" s="163"/>
      <c r="R37" s="163"/>
      <c r="S37" s="163"/>
      <c r="T37" s="164"/>
      <c r="U37" s="163"/>
      <c r="V37" s="153"/>
      <c r="W37" s="153"/>
      <c r="X37" s="153"/>
      <c r="Y37" s="153"/>
      <c r="Z37" s="153"/>
      <c r="AA37" s="153"/>
      <c r="AB37" s="153"/>
      <c r="AC37" s="153"/>
      <c r="AD37" s="153"/>
      <c r="AE37" s="153" t="s">
        <v>96</v>
      </c>
      <c r="AF37" s="153">
        <v>0</v>
      </c>
      <c r="AG37" s="153"/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outlineLevel="1" x14ac:dyDescent="0.25">
      <c r="A38" s="154"/>
      <c r="B38" s="161"/>
      <c r="C38" s="193" t="s">
        <v>119</v>
      </c>
      <c r="D38" s="165"/>
      <c r="E38" s="169">
        <v>38</v>
      </c>
      <c r="F38" s="172"/>
      <c r="G38" s="172"/>
      <c r="H38" s="172"/>
      <c r="I38" s="172"/>
      <c r="J38" s="172"/>
      <c r="K38" s="172"/>
      <c r="L38" s="172"/>
      <c r="M38" s="172"/>
      <c r="N38" s="163"/>
      <c r="O38" s="163"/>
      <c r="P38" s="163"/>
      <c r="Q38" s="163"/>
      <c r="R38" s="163"/>
      <c r="S38" s="163"/>
      <c r="T38" s="164"/>
      <c r="U38" s="163"/>
      <c r="V38" s="153"/>
      <c r="W38" s="153"/>
      <c r="X38" s="153"/>
      <c r="Y38" s="153"/>
      <c r="Z38" s="153"/>
      <c r="AA38" s="153"/>
      <c r="AB38" s="153"/>
      <c r="AC38" s="153"/>
      <c r="AD38" s="153"/>
      <c r="AE38" s="153" t="s">
        <v>96</v>
      </c>
      <c r="AF38" s="153">
        <v>0</v>
      </c>
      <c r="AG38" s="153"/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outlineLevel="1" x14ac:dyDescent="0.25">
      <c r="A39" s="154"/>
      <c r="B39" s="161"/>
      <c r="C39" s="193" t="s">
        <v>120</v>
      </c>
      <c r="D39" s="165"/>
      <c r="E39" s="169">
        <v>26.5</v>
      </c>
      <c r="F39" s="172"/>
      <c r="G39" s="172"/>
      <c r="H39" s="172"/>
      <c r="I39" s="172"/>
      <c r="J39" s="172"/>
      <c r="K39" s="172"/>
      <c r="L39" s="172"/>
      <c r="M39" s="172"/>
      <c r="N39" s="163"/>
      <c r="O39" s="163"/>
      <c r="P39" s="163"/>
      <c r="Q39" s="163"/>
      <c r="R39" s="163"/>
      <c r="S39" s="163"/>
      <c r="T39" s="164"/>
      <c r="U39" s="163"/>
      <c r="V39" s="153"/>
      <c r="W39" s="153"/>
      <c r="X39" s="153"/>
      <c r="Y39" s="153"/>
      <c r="Z39" s="153"/>
      <c r="AA39" s="153"/>
      <c r="AB39" s="153"/>
      <c r="AC39" s="153"/>
      <c r="AD39" s="153"/>
      <c r="AE39" s="153" t="s">
        <v>96</v>
      </c>
      <c r="AF39" s="153">
        <v>0</v>
      </c>
      <c r="AG39" s="153"/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outlineLevel="1" x14ac:dyDescent="0.25">
      <c r="A40" s="154"/>
      <c r="B40" s="161"/>
      <c r="C40" s="193" t="s">
        <v>121</v>
      </c>
      <c r="D40" s="165"/>
      <c r="E40" s="169">
        <v>30.7</v>
      </c>
      <c r="F40" s="172"/>
      <c r="G40" s="172"/>
      <c r="H40" s="172"/>
      <c r="I40" s="172"/>
      <c r="J40" s="172"/>
      <c r="K40" s="172"/>
      <c r="L40" s="172"/>
      <c r="M40" s="172"/>
      <c r="N40" s="163"/>
      <c r="O40" s="163"/>
      <c r="P40" s="163"/>
      <c r="Q40" s="163"/>
      <c r="R40" s="163"/>
      <c r="S40" s="163"/>
      <c r="T40" s="164"/>
      <c r="U40" s="163"/>
      <c r="V40" s="153"/>
      <c r="W40" s="153"/>
      <c r="X40" s="153"/>
      <c r="Y40" s="153"/>
      <c r="Z40" s="153"/>
      <c r="AA40" s="153"/>
      <c r="AB40" s="153"/>
      <c r="AC40" s="153"/>
      <c r="AD40" s="153"/>
      <c r="AE40" s="153" t="s">
        <v>96</v>
      </c>
      <c r="AF40" s="153">
        <v>0</v>
      </c>
      <c r="AG40" s="153"/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outlineLevel="1" x14ac:dyDescent="0.25">
      <c r="A41" s="154"/>
      <c r="B41" s="161"/>
      <c r="C41" s="193" t="s">
        <v>122</v>
      </c>
      <c r="D41" s="165"/>
      <c r="E41" s="169">
        <v>23.5</v>
      </c>
      <c r="F41" s="172"/>
      <c r="G41" s="172"/>
      <c r="H41" s="172"/>
      <c r="I41" s="172"/>
      <c r="J41" s="172"/>
      <c r="K41" s="172"/>
      <c r="L41" s="172"/>
      <c r="M41" s="172"/>
      <c r="N41" s="163"/>
      <c r="O41" s="163"/>
      <c r="P41" s="163"/>
      <c r="Q41" s="163"/>
      <c r="R41" s="163"/>
      <c r="S41" s="163"/>
      <c r="T41" s="164"/>
      <c r="U41" s="163"/>
      <c r="V41" s="153"/>
      <c r="W41" s="153"/>
      <c r="X41" s="153"/>
      <c r="Y41" s="153"/>
      <c r="Z41" s="153"/>
      <c r="AA41" s="153"/>
      <c r="AB41" s="153"/>
      <c r="AC41" s="153"/>
      <c r="AD41" s="153"/>
      <c r="AE41" s="153" t="s">
        <v>96</v>
      </c>
      <c r="AF41" s="153">
        <v>0</v>
      </c>
      <c r="AG41" s="153"/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outlineLevel="1" x14ac:dyDescent="0.25">
      <c r="A42" s="154"/>
      <c r="B42" s="161"/>
      <c r="C42" s="193" t="s">
        <v>123</v>
      </c>
      <c r="D42" s="165"/>
      <c r="E42" s="169">
        <v>31</v>
      </c>
      <c r="F42" s="172"/>
      <c r="G42" s="172"/>
      <c r="H42" s="172"/>
      <c r="I42" s="172"/>
      <c r="J42" s="172"/>
      <c r="K42" s="172"/>
      <c r="L42" s="172"/>
      <c r="M42" s="172"/>
      <c r="N42" s="163"/>
      <c r="O42" s="163"/>
      <c r="P42" s="163"/>
      <c r="Q42" s="163"/>
      <c r="R42" s="163"/>
      <c r="S42" s="163"/>
      <c r="T42" s="164"/>
      <c r="U42" s="163"/>
      <c r="V42" s="153"/>
      <c r="W42" s="153"/>
      <c r="X42" s="153"/>
      <c r="Y42" s="153"/>
      <c r="Z42" s="153"/>
      <c r="AA42" s="153"/>
      <c r="AB42" s="153"/>
      <c r="AC42" s="153"/>
      <c r="AD42" s="153"/>
      <c r="AE42" s="153" t="s">
        <v>96</v>
      </c>
      <c r="AF42" s="153">
        <v>0</v>
      </c>
      <c r="AG42" s="153"/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outlineLevel="1" x14ac:dyDescent="0.25">
      <c r="A43" s="154"/>
      <c r="B43" s="161"/>
      <c r="C43" s="193" t="s">
        <v>124</v>
      </c>
      <c r="D43" s="165"/>
      <c r="E43" s="169">
        <v>15.2</v>
      </c>
      <c r="F43" s="172"/>
      <c r="G43" s="172"/>
      <c r="H43" s="172"/>
      <c r="I43" s="172"/>
      <c r="J43" s="172"/>
      <c r="K43" s="172"/>
      <c r="L43" s="172"/>
      <c r="M43" s="172"/>
      <c r="N43" s="163"/>
      <c r="O43" s="163"/>
      <c r="P43" s="163"/>
      <c r="Q43" s="163"/>
      <c r="R43" s="163"/>
      <c r="S43" s="163"/>
      <c r="T43" s="164"/>
      <c r="U43" s="163"/>
      <c r="V43" s="153"/>
      <c r="W43" s="153"/>
      <c r="X43" s="153"/>
      <c r="Y43" s="153"/>
      <c r="Z43" s="153"/>
      <c r="AA43" s="153"/>
      <c r="AB43" s="153"/>
      <c r="AC43" s="153"/>
      <c r="AD43" s="153"/>
      <c r="AE43" s="153" t="s">
        <v>96</v>
      </c>
      <c r="AF43" s="153">
        <v>0</v>
      </c>
      <c r="AG43" s="153"/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outlineLevel="1" x14ac:dyDescent="0.25">
      <c r="A44" s="154">
        <v>5</v>
      </c>
      <c r="B44" s="161" t="s">
        <v>125</v>
      </c>
      <c r="C44" s="192" t="s">
        <v>126</v>
      </c>
      <c r="D44" s="163" t="s">
        <v>90</v>
      </c>
      <c r="E44" s="168">
        <v>173</v>
      </c>
      <c r="F44" s="171"/>
      <c r="G44" s="172">
        <f>ROUND(E44*F44,2)</f>
        <v>0</v>
      </c>
      <c r="H44" s="171"/>
      <c r="I44" s="172">
        <f>ROUND(E44*H44,2)</f>
        <v>0</v>
      </c>
      <c r="J44" s="171"/>
      <c r="K44" s="172">
        <f>ROUND(E44*J44,2)</f>
        <v>0</v>
      </c>
      <c r="L44" s="172">
        <v>21</v>
      </c>
      <c r="M44" s="172">
        <f>G44*(1+L44/100)</f>
        <v>0</v>
      </c>
      <c r="N44" s="163">
        <v>7.3899999999999993E-2</v>
      </c>
      <c r="O44" s="163">
        <f>ROUND(E44*N44,5)</f>
        <v>12.784700000000001</v>
      </c>
      <c r="P44" s="163">
        <v>0</v>
      </c>
      <c r="Q44" s="163">
        <f>ROUND(E44*P44,5)</f>
        <v>0</v>
      </c>
      <c r="R44" s="163"/>
      <c r="S44" s="163"/>
      <c r="T44" s="164">
        <v>0.47799999999999998</v>
      </c>
      <c r="U44" s="163">
        <f>ROUND(E44*T44,2)</f>
        <v>82.69</v>
      </c>
      <c r="V44" s="153"/>
      <c r="W44" s="153"/>
      <c r="X44" s="153"/>
      <c r="Y44" s="153"/>
      <c r="Z44" s="153"/>
      <c r="AA44" s="153"/>
      <c r="AB44" s="153"/>
      <c r="AC44" s="153"/>
      <c r="AD44" s="153"/>
      <c r="AE44" s="153" t="s">
        <v>106</v>
      </c>
      <c r="AF44" s="153"/>
      <c r="AG44" s="153"/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outlineLevel="1" x14ac:dyDescent="0.25">
      <c r="A45" s="154"/>
      <c r="B45" s="161"/>
      <c r="C45" s="193" t="s">
        <v>118</v>
      </c>
      <c r="D45" s="165"/>
      <c r="E45" s="169">
        <v>8.1</v>
      </c>
      <c r="F45" s="172"/>
      <c r="G45" s="172"/>
      <c r="H45" s="172"/>
      <c r="I45" s="172"/>
      <c r="J45" s="172"/>
      <c r="K45" s="172"/>
      <c r="L45" s="172"/>
      <c r="M45" s="172"/>
      <c r="N45" s="163"/>
      <c r="O45" s="163"/>
      <c r="P45" s="163"/>
      <c r="Q45" s="163"/>
      <c r="R45" s="163"/>
      <c r="S45" s="163"/>
      <c r="T45" s="164"/>
      <c r="U45" s="163"/>
      <c r="V45" s="153"/>
      <c r="W45" s="153"/>
      <c r="X45" s="153"/>
      <c r="Y45" s="153"/>
      <c r="Z45" s="153"/>
      <c r="AA45" s="153"/>
      <c r="AB45" s="153"/>
      <c r="AC45" s="153"/>
      <c r="AD45" s="153"/>
      <c r="AE45" s="153" t="s">
        <v>96</v>
      </c>
      <c r="AF45" s="153">
        <v>0</v>
      </c>
      <c r="AG45" s="153"/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outlineLevel="1" x14ac:dyDescent="0.25">
      <c r="A46" s="154"/>
      <c r="B46" s="161"/>
      <c r="C46" s="193" t="s">
        <v>119</v>
      </c>
      <c r="D46" s="165"/>
      <c r="E46" s="169">
        <v>38</v>
      </c>
      <c r="F46" s="172"/>
      <c r="G46" s="172"/>
      <c r="H46" s="172"/>
      <c r="I46" s="172"/>
      <c r="J46" s="172"/>
      <c r="K46" s="172"/>
      <c r="L46" s="172"/>
      <c r="M46" s="172"/>
      <c r="N46" s="163"/>
      <c r="O46" s="163"/>
      <c r="P46" s="163"/>
      <c r="Q46" s="163"/>
      <c r="R46" s="163"/>
      <c r="S46" s="163"/>
      <c r="T46" s="164"/>
      <c r="U46" s="163"/>
      <c r="V46" s="153"/>
      <c r="W46" s="153"/>
      <c r="X46" s="153"/>
      <c r="Y46" s="153"/>
      <c r="Z46" s="153"/>
      <c r="AA46" s="153"/>
      <c r="AB46" s="153"/>
      <c r="AC46" s="153"/>
      <c r="AD46" s="153"/>
      <c r="AE46" s="153" t="s">
        <v>96</v>
      </c>
      <c r="AF46" s="153">
        <v>0</v>
      </c>
      <c r="AG46" s="153"/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outlineLevel="1" x14ac:dyDescent="0.25">
      <c r="A47" s="154"/>
      <c r="B47" s="161"/>
      <c r="C47" s="193" t="s">
        <v>120</v>
      </c>
      <c r="D47" s="165"/>
      <c r="E47" s="169">
        <v>26.5</v>
      </c>
      <c r="F47" s="172"/>
      <c r="G47" s="172"/>
      <c r="H47" s="172"/>
      <c r="I47" s="172"/>
      <c r="J47" s="172"/>
      <c r="K47" s="172"/>
      <c r="L47" s="172"/>
      <c r="M47" s="172"/>
      <c r="N47" s="163"/>
      <c r="O47" s="163"/>
      <c r="P47" s="163"/>
      <c r="Q47" s="163"/>
      <c r="R47" s="163"/>
      <c r="S47" s="163"/>
      <c r="T47" s="164"/>
      <c r="U47" s="163"/>
      <c r="V47" s="153"/>
      <c r="W47" s="153"/>
      <c r="X47" s="153"/>
      <c r="Y47" s="153"/>
      <c r="Z47" s="153"/>
      <c r="AA47" s="153"/>
      <c r="AB47" s="153"/>
      <c r="AC47" s="153"/>
      <c r="AD47" s="153"/>
      <c r="AE47" s="153" t="s">
        <v>96</v>
      </c>
      <c r="AF47" s="153">
        <v>0</v>
      </c>
      <c r="AG47" s="153"/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outlineLevel="1" x14ac:dyDescent="0.25">
      <c r="A48" s="154"/>
      <c r="B48" s="161"/>
      <c r="C48" s="193" t="s">
        <v>121</v>
      </c>
      <c r="D48" s="165"/>
      <c r="E48" s="169">
        <v>30.7</v>
      </c>
      <c r="F48" s="172"/>
      <c r="G48" s="172"/>
      <c r="H48" s="172"/>
      <c r="I48" s="172"/>
      <c r="J48" s="172"/>
      <c r="K48" s="172"/>
      <c r="L48" s="172"/>
      <c r="M48" s="172"/>
      <c r="N48" s="163"/>
      <c r="O48" s="163"/>
      <c r="P48" s="163"/>
      <c r="Q48" s="163"/>
      <c r="R48" s="163"/>
      <c r="S48" s="163"/>
      <c r="T48" s="164"/>
      <c r="U48" s="163"/>
      <c r="V48" s="153"/>
      <c r="W48" s="153"/>
      <c r="X48" s="153"/>
      <c r="Y48" s="153"/>
      <c r="Z48" s="153"/>
      <c r="AA48" s="153"/>
      <c r="AB48" s="153"/>
      <c r="AC48" s="153"/>
      <c r="AD48" s="153"/>
      <c r="AE48" s="153" t="s">
        <v>96</v>
      </c>
      <c r="AF48" s="153">
        <v>0</v>
      </c>
      <c r="AG48" s="153"/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outlineLevel="1" x14ac:dyDescent="0.25">
      <c r="A49" s="154"/>
      <c r="B49" s="161"/>
      <c r="C49" s="193" t="s">
        <v>122</v>
      </c>
      <c r="D49" s="165"/>
      <c r="E49" s="169">
        <v>23.5</v>
      </c>
      <c r="F49" s="172"/>
      <c r="G49" s="172"/>
      <c r="H49" s="172"/>
      <c r="I49" s="172"/>
      <c r="J49" s="172"/>
      <c r="K49" s="172"/>
      <c r="L49" s="172"/>
      <c r="M49" s="172"/>
      <c r="N49" s="163"/>
      <c r="O49" s="163"/>
      <c r="P49" s="163"/>
      <c r="Q49" s="163"/>
      <c r="R49" s="163"/>
      <c r="S49" s="163"/>
      <c r="T49" s="164"/>
      <c r="U49" s="163"/>
      <c r="V49" s="153"/>
      <c r="W49" s="153"/>
      <c r="X49" s="153"/>
      <c r="Y49" s="153"/>
      <c r="Z49" s="153"/>
      <c r="AA49" s="153"/>
      <c r="AB49" s="153"/>
      <c r="AC49" s="153"/>
      <c r="AD49" s="153"/>
      <c r="AE49" s="153" t="s">
        <v>96</v>
      </c>
      <c r="AF49" s="153">
        <v>0</v>
      </c>
      <c r="AG49" s="153"/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outlineLevel="1" x14ac:dyDescent="0.25">
      <c r="A50" s="154"/>
      <c r="B50" s="161"/>
      <c r="C50" s="193" t="s">
        <v>123</v>
      </c>
      <c r="D50" s="165"/>
      <c r="E50" s="169">
        <v>31</v>
      </c>
      <c r="F50" s="172"/>
      <c r="G50" s="172"/>
      <c r="H50" s="172"/>
      <c r="I50" s="172"/>
      <c r="J50" s="172"/>
      <c r="K50" s="172"/>
      <c r="L50" s="172"/>
      <c r="M50" s="172"/>
      <c r="N50" s="163"/>
      <c r="O50" s="163"/>
      <c r="P50" s="163"/>
      <c r="Q50" s="163"/>
      <c r="R50" s="163"/>
      <c r="S50" s="163"/>
      <c r="T50" s="164"/>
      <c r="U50" s="163"/>
      <c r="V50" s="153"/>
      <c r="W50" s="153"/>
      <c r="X50" s="153"/>
      <c r="Y50" s="153"/>
      <c r="Z50" s="153"/>
      <c r="AA50" s="153"/>
      <c r="AB50" s="153"/>
      <c r="AC50" s="153"/>
      <c r="AD50" s="153"/>
      <c r="AE50" s="153" t="s">
        <v>96</v>
      </c>
      <c r="AF50" s="153">
        <v>0</v>
      </c>
      <c r="AG50" s="153"/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outlineLevel="1" x14ac:dyDescent="0.25">
      <c r="A51" s="154"/>
      <c r="B51" s="161"/>
      <c r="C51" s="193" t="s">
        <v>124</v>
      </c>
      <c r="D51" s="165"/>
      <c r="E51" s="169">
        <v>15.2</v>
      </c>
      <c r="F51" s="172"/>
      <c r="G51" s="172"/>
      <c r="H51" s="172"/>
      <c r="I51" s="172"/>
      <c r="J51" s="172"/>
      <c r="K51" s="172"/>
      <c r="L51" s="172"/>
      <c r="M51" s="172"/>
      <c r="N51" s="163"/>
      <c r="O51" s="163"/>
      <c r="P51" s="163"/>
      <c r="Q51" s="163"/>
      <c r="R51" s="163"/>
      <c r="S51" s="163"/>
      <c r="T51" s="164"/>
      <c r="U51" s="163"/>
      <c r="V51" s="153"/>
      <c r="W51" s="153"/>
      <c r="X51" s="153"/>
      <c r="Y51" s="153"/>
      <c r="Z51" s="153"/>
      <c r="AA51" s="153"/>
      <c r="AB51" s="153"/>
      <c r="AC51" s="153"/>
      <c r="AD51" s="153"/>
      <c r="AE51" s="153" t="s">
        <v>96</v>
      </c>
      <c r="AF51" s="153">
        <v>0</v>
      </c>
      <c r="AG51" s="153"/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outlineLevel="1" x14ac:dyDescent="0.25">
      <c r="A52" s="154">
        <v>6</v>
      </c>
      <c r="B52" s="161" t="s">
        <v>127</v>
      </c>
      <c r="C52" s="192" t="s">
        <v>128</v>
      </c>
      <c r="D52" s="163" t="s">
        <v>90</v>
      </c>
      <c r="E52" s="168">
        <v>173</v>
      </c>
      <c r="F52" s="171"/>
      <c r="G52" s="172">
        <f>ROUND(E52*F52,2)</f>
        <v>0</v>
      </c>
      <c r="H52" s="171"/>
      <c r="I52" s="172">
        <f>ROUND(E52*H52,2)</f>
        <v>0</v>
      </c>
      <c r="J52" s="171"/>
      <c r="K52" s="172">
        <f>ROUND(E52*J52,2)</f>
        <v>0</v>
      </c>
      <c r="L52" s="172">
        <v>21</v>
      </c>
      <c r="M52" s="172">
        <f>G52*(1+L52/100)</f>
        <v>0</v>
      </c>
      <c r="N52" s="163">
        <v>0.17599999999999999</v>
      </c>
      <c r="O52" s="163">
        <f>ROUND(E52*N52,5)</f>
        <v>30.448</v>
      </c>
      <c r="P52" s="163">
        <v>0</v>
      </c>
      <c r="Q52" s="163">
        <f>ROUND(E52*P52,5)</f>
        <v>0</v>
      </c>
      <c r="R52" s="163"/>
      <c r="S52" s="163"/>
      <c r="T52" s="164">
        <v>0</v>
      </c>
      <c r="U52" s="163">
        <f>ROUND(E52*T52,2)</f>
        <v>0</v>
      </c>
      <c r="V52" s="153"/>
      <c r="W52" s="153"/>
      <c r="X52" s="153"/>
      <c r="Y52" s="153"/>
      <c r="Z52" s="153"/>
      <c r="AA52" s="153"/>
      <c r="AB52" s="153"/>
      <c r="AC52" s="153"/>
      <c r="AD52" s="153"/>
      <c r="AE52" s="153" t="s">
        <v>129</v>
      </c>
      <c r="AF52" s="153"/>
      <c r="AG52" s="153"/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outlineLevel="1" x14ac:dyDescent="0.25">
      <c r="A53" s="154"/>
      <c r="B53" s="161"/>
      <c r="C53" s="193" t="s">
        <v>118</v>
      </c>
      <c r="D53" s="165"/>
      <c r="E53" s="169">
        <v>8.1</v>
      </c>
      <c r="F53" s="172"/>
      <c r="G53" s="172"/>
      <c r="H53" s="172"/>
      <c r="I53" s="172"/>
      <c r="J53" s="172"/>
      <c r="K53" s="172"/>
      <c r="L53" s="172"/>
      <c r="M53" s="172"/>
      <c r="N53" s="163"/>
      <c r="O53" s="163"/>
      <c r="P53" s="163"/>
      <c r="Q53" s="163"/>
      <c r="R53" s="163"/>
      <c r="S53" s="163"/>
      <c r="T53" s="164"/>
      <c r="U53" s="163"/>
      <c r="V53" s="153"/>
      <c r="W53" s="153"/>
      <c r="X53" s="153"/>
      <c r="Y53" s="153"/>
      <c r="Z53" s="153"/>
      <c r="AA53" s="153"/>
      <c r="AB53" s="153"/>
      <c r="AC53" s="153"/>
      <c r="AD53" s="153"/>
      <c r="AE53" s="153" t="s">
        <v>96</v>
      </c>
      <c r="AF53" s="153">
        <v>0</v>
      </c>
      <c r="AG53" s="153"/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outlineLevel="1" x14ac:dyDescent="0.25">
      <c r="A54" s="154"/>
      <c r="B54" s="161"/>
      <c r="C54" s="193" t="s">
        <v>119</v>
      </c>
      <c r="D54" s="165"/>
      <c r="E54" s="169">
        <v>38</v>
      </c>
      <c r="F54" s="172"/>
      <c r="G54" s="172"/>
      <c r="H54" s="172"/>
      <c r="I54" s="172"/>
      <c r="J54" s="172"/>
      <c r="K54" s="172"/>
      <c r="L54" s="172"/>
      <c r="M54" s="172"/>
      <c r="N54" s="163"/>
      <c r="O54" s="163"/>
      <c r="P54" s="163"/>
      <c r="Q54" s="163"/>
      <c r="R54" s="163"/>
      <c r="S54" s="163"/>
      <c r="T54" s="164"/>
      <c r="U54" s="163"/>
      <c r="V54" s="153"/>
      <c r="W54" s="153"/>
      <c r="X54" s="153"/>
      <c r="Y54" s="153"/>
      <c r="Z54" s="153"/>
      <c r="AA54" s="153"/>
      <c r="AB54" s="153"/>
      <c r="AC54" s="153"/>
      <c r="AD54" s="153"/>
      <c r="AE54" s="153" t="s">
        <v>96</v>
      </c>
      <c r="AF54" s="153">
        <v>0</v>
      </c>
      <c r="AG54" s="153"/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outlineLevel="1" x14ac:dyDescent="0.25">
      <c r="A55" s="154"/>
      <c r="B55" s="161"/>
      <c r="C55" s="193" t="s">
        <v>120</v>
      </c>
      <c r="D55" s="165"/>
      <c r="E55" s="169">
        <v>26.5</v>
      </c>
      <c r="F55" s="172"/>
      <c r="G55" s="172"/>
      <c r="H55" s="172"/>
      <c r="I55" s="172"/>
      <c r="J55" s="172"/>
      <c r="K55" s="172"/>
      <c r="L55" s="172"/>
      <c r="M55" s="172"/>
      <c r="N55" s="163"/>
      <c r="O55" s="163"/>
      <c r="P55" s="163"/>
      <c r="Q55" s="163"/>
      <c r="R55" s="163"/>
      <c r="S55" s="163"/>
      <c r="T55" s="164"/>
      <c r="U55" s="163"/>
      <c r="V55" s="153"/>
      <c r="W55" s="153"/>
      <c r="X55" s="153"/>
      <c r="Y55" s="153"/>
      <c r="Z55" s="153"/>
      <c r="AA55" s="153"/>
      <c r="AB55" s="153"/>
      <c r="AC55" s="153"/>
      <c r="AD55" s="153"/>
      <c r="AE55" s="153" t="s">
        <v>96</v>
      </c>
      <c r="AF55" s="153">
        <v>0</v>
      </c>
      <c r="AG55" s="153"/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outlineLevel="1" x14ac:dyDescent="0.25">
      <c r="A56" s="154"/>
      <c r="B56" s="161"/>
      <c r="C56" s="193" t="s">
        <v>121</v>
      </c>
      <c r="D56" s="165"/>
      <c r="E56" s="169">
        <v>30.7</v>
      </c>
      <c r="F56" s="172"/>
      <c r="G56" s="172"/>
      <c r="H56" s="172"/>
      <c r="I56" s="172"/>
      <c r="J56" s="172"/>
      <c r="K56" s="172"/>
      <c r="L56" s="172"/>
      <c r="M56" s="172"/>
      <c r="N56" s="163"/>
      <c r="O56" s="163"/>
      <c r="P56" s="163"/>
      <c r="Q56" s="163"/>
      <c r="R56" s="163"/>
      <c r="S56" s="163"/>
      <c r="T56" s="164"/>
      <c r="U56" s="163"/>
      <c r="V56" s="153"/>
      <c r="W56" s="153"/>
      <c r="X56" s="153"/>
      <c r="Y56" s="153"/>
      <c r="Z56" s="153"/>
      <c r="AA56" s="153"/>
      <c r="AB56" s="153"/>
      <c r="AC56" s="153"/>
      <c r="AD56" s="153"/>
      <c r="AE56" s="153" t="s">
        <v>96</v>
      </c>
      <c r="AF56" s="153">
        <v>0</v>
      </c>
      <c r="AG56" s="153"/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outlineLevel="1" x14ac:dyDescent="0.25">
      <c r="A57" s="154"/>
      <c r="B57" s="161"/>
      <c r="C57" s="193" t="s">
        <v>122</v>
      </c>
      <c r="D57" s="165"/>
      <c r="E57" s="169">
        <v>23.5</v>
      </c>
      <c r="F57" s="172"/>
      <c r="G57" s="172"/>
      <c r="H57" s="172"/>
      <c r="I57" s="172"/>
      <c r="J57" s="172"/>
      <c r="K57" s="172"/>
      <c r="L57" s="172"/>
      <c r="M57" s="172"/>
      <c r="N57" s="163"/>
      <c r="O57" s="163"/>
      <c r="P57" s="163"/>
      <c r="Q57" s="163"/>
      <c r="R57" s="163"/>
      <c r="S57" s="163"/>
      <c r="T57" s="164"/>
      <c r="U57" s="163"/>
      <c r="V57" s="153"/>
      <c r="W57" s="153"/>
      <c r="X57" s="153"/>
      <c r="Y57" s="153"/>
      <c r="Z57" s="153"/>
      <c r="AA57" s="153"/>
      <c r="AB57" s="153"/>
      <c r="AC57" s="153"/>
      <c r="AD57" s="153"/>
      <c r="AE57" s="153" t="s">
        <v>96</v>
      </c>
      <c r="AF57" s="153">
        <v>0</v>
      </c>
      <c r="AG57" s="153"/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outlineLevel="1" x14ac:dyDescent="0.25">
      <c r="A58" s="154"/>
      <c r="B58" s="161"/>
      <c r="C58" s="193" t="s">
        <v>123</v>
      </c>
      <c r="D58" s="165"/>
      <c r="E58" s="169">
        <v>31</v>
      </c>
      <c r="F58" s="172"/>
      <c r="G58" s="172"/>
      <c r="H58" s="172"/>
      <c r="I58" s="172"/>
      <c r="J58" s="172"/>
      <c r="K58" s="172"/>
      <c r="L58" s="172"/>
      <c r="M58" s="172"/>
      <c r="N58" s="163"/>
      <c r="O58" s="163"/>
      <c r="P58" s="163"/>
      <c r="Q58" s="163"/>
      <c r="R58" s="163"/>
      <c r="S58" s="163"/>
      <c r="T58" s="164"/>
      <c r="U58" s="163"/>
      <c r="V58" s="153"/>
      <c r="W58" s="153"/>
      <c r="X58" s="153"/>
      <c r="Y58" s="153"/>
      <c r="Z58" s="153"/>
      <c r="AA58" s="153"/>
      <c r="AB58" s="153"/>
      <c r="AC58" s="153"/>
      <c r="AD58" s="153"/>
      <c r="AE58" s="153" t="s">
        <v>96</v>
      </c>
      <c r="AF58" s="153">
        <v>0</v>
      </c>
      <c r="AG58" s="153"/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outlineLevel="1" x14ac:dyDescent="0.25">
      <c r="A59" s="154"/>
      <c r="B59" s="161"/>
      <c r="C59" s="193" t="s">
        <v>124</v>
      </c>
      <c r="D59" s="165"/>
      <c r="E59" s="169">
        <v>15.2</v>
      </c>
      <c r="F59" s="172"/>
      <c r="G59" s="172"/>
      <c r="H59" s="172"/>
      <c r="I59" s="172"/>
      <c r="J59" s="172"/>
      <c r="K59" s="172"/>
      <c r="L59" s="172"/>
      <c r="M59" s="172"/>
      <c r="N59" s="163"/>
      <c r="O59" s="163"/>
      <c r="P59" s="163"/>
      <c r="Q59" s="163"/>
      <c r="R59" s="163"/>
      <c r="S59" s="163"/>
      <c r="T59" s="164"/>
      <c r="U59" s="163"/>
      <c r="V59" s="153"/>
      <c r="W59" s="153"/>
      <c r="X59" s="153"/>
      <c r="Y59" s="153"/>
      <c r="Z59" s="153"/>
      <c r="AA59" s="153"/>
      <c r="AB59" s="153"/>
      <c r="AC59" s="153"/>
      <c r="AD59" s="153"/>
      <c r="AE59" s="153" t="s">
        <v>96</v>
      </c>
      <c r="AF59" s="153">
        <v>0</v>
      </c>
      <c r="AG59" s="153"/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outlineLevel="1" x14ac:dyDescent="0.25">
      <c r="A60" s="154">
        <v>7</v>
      </c>
      <c r="B60" s="161" t="s">
        <v>130</v>
      </c>
      <c r="C60" s="192" t="s">
        <v>131</v>
      </c>
      <c r="D60" s="163" t="s">
        <v>132</v>
      </c>
      <c r="E60" s="168">
        <v>35</v>
      </c>
      <c r="F60" s="171"/>
      <c r="G60" s="172">
        <f>ROUND(E60*F60,2)</f>
        <v>0</v>
      </c>
      <c r="H60" s="171"/>
      <c r="I60" s="172">
        <f>ROUND(E60*H60,2)</f>
        <v>0</v>
      </c>
      <c r="J60" s="171"/>
      <c r="K60" s="172">
        <f>ROUND(E60*J60,2)</f>
        <v>0</v>
      </c>
      <c r="L60" s="172">
        <v>21</v>
      </c>
      <c r="M60" s="172">
        <f>G60*(1+L60/100)</f>
        <v>0</v>
      </c>
      <c r="N60" s="163">
        <v>3.6000000000000002E-4</v>
      </c>
      <c r="O60" s="163">
        <f>ROUND(E60*N60,5)</f>
        <v>1.26E-2</v>
      </c>
      <c r="P60" s="163">
        <v>0</v>
      </c>
      <c r="Q60" s="163">
        <f>ROUND(E60*P60,5)</f>
        <v>0</v>
      </c>
      <c r="R60" s="163"/>
      <c r="S60" s="163"/>
      <c r="T60" s="164">
        <v>0.43</v>
      </c>
      <c r="U60" s="163">
        <f>ROUND(E60*T60,2)</f>
        <v>15.05</v>
      </c>
      <c r="V60" s="153"/>
      <c r="W60" s="153"/>
      <c r="X60" s="153"/>
      <c r="Y60" s="153"/>
      <c r="Z60" s="153"/>
      <c r="AA60" s="153"/>
      <c r="AB60" s="153"/>
      <c r="AC60" s="153"/>
      <c r="AD60" s="153"/>
      <c r="AE60" s="153" t="s">
        <v>106</v>
      </c>
      <c r="AF60" s="153"/>
      <c r="AG60" s="153"/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outlineLevel="1" x14ac:dyDescent="0.25">
      <c r="A61" s="154"/>
      <c r="B61" s="161"/>
      <c r="C61" s="193" t="s">
        <v>133</v>
      </c>
      <c r="D61" s="165"/>
      <c r="E61" s="169">
        <v>5</v>
      </c>
      <c r="F61" s="172"/>
      <c r="G61" s="172"/>
      <c r="H61" s="172"/>
      <c r="I61" s="172"/>
      <c r="J61" s="172"/>
      <c r="K61" s="172"/>
      <c r="L61" s="172"/>
      <c r="M61" s="172"/>
      <c r="N61" s="163"/>
      <c r="O61" s="163"/>
      <c r="P61" s="163"/>
      <c r="Q61" s="163"/>
      <c r="R61" s="163"/>
      <c r="S61" s="163"/>
      <c r="T61" s="164"/>
      <c r="U61" s="163"/>
      <c r="V61" s="153"/>
      <c r="W61" s="153"/>
      <c r="X61" s="153"/>
      <c r="Y61" s="153"/>
      <c r="Z61" s="153"/>
      <c r="AA61" s="153"/>
      <c r="AB61" s="153"/>
      <c r="AC61" s="153"/>
      <c r="AD61" s="153"/>
      <c r="AE61" s="153" t="s">
        <v>96</v>
      </c>
      <c r="AF61" s="153">
        <v>0</v>
      </c>
      <c r="AG61" s="153"/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</row>
    <row r="62" spans="1:60" outlineLevel="1" x14ac:dyDescent="0.25">
      <c r="A62" s="154"/>
      <c r="B62" s="161"/>
      <c r="C62" s="193" t="s">
        <v>134</v>
      </c>
      <c r="D62" s="165"/>
      <c r="E62" s="169">
        <v>5</v>
      </c>
      <c r="F62" s="172"/>
      <c r="G62" s="172"/>
      <c r="H62" s="172"/>
      <c r="I62" s="172"/>
      <c r="J62" s="172"/>
      <c r="K62" s="172"/>
      <c r="L62" s="172"/>
      <c r="M62" s="172"/>
      <c r="N62" s="163"/>
      <c r="O62" s="163"/>
      <c r="P62" s="163"/>
      <c r="Q62" s="163"/>
      <c r="R62" s="163"/>
      <c r="S62" s="163"/>
      <c r="T62" s="164"/>
      <c r="U62" s="163"/>
      <c r="V62" s="153"/>
      <c r="W62" s="153"/>
      <c r="X62" s="153"/>
      <c r="Y62" s="153"/>
      <c r="Z62" s="153"/>
      <c r="AA62" s="153"/>
      <c r="AB62" s="153"/>
      <c r="AC62" s="153"/>
      <c r="AD62" s="153"/>
      <c r="AE62" s="153" t="s">
        <v>96</v>
      </c>
      <c r="AF62" s="153">
        <v>0</v>
      </c>
      <c r="AG62" s="153"/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outlineLevel="1" x14ac:dyDescent="0.25">
      <c r="A63" s="154"/>
      <c r="B63" s="161"/>
      <c r="C63" s="193" t="s">
        <v>135</v>
      </c>
      <c r="D63" s="165"/>
      <c r="E63" s="169">
        <v>5</v>
      </c>
      <c r="F63" s="172"/>
      <c r="G63" s="172"/>
      <c r="H63" s="172"/>
      <c r="I63" s="172"/>
      <c r="J63" s="172"/>
      <c r="K63" s="172"/>
      <c r="L63" s="172"/>
      <c r="M63" s="172"/>
      <c r="N63" s="163"/>
      <c r="O63" s="163"/>
      <c r="P63" s="163"/>
      <c r="Q63" s="163"/>
      <c r="R63" s="163"/>
      <c r="S63" s="163"/>
      <c r="T63" s="164"/>
      <c r="U63" s="163"/>
      <c r="V63" s="153"/>
      <c r="W63" s="153"/>
      <c r="X63" s="153"/>
      <c r="Y63" s="153"/>
      <c r="Z63" s="153"/>
      <c r="AA63" s="153"/>
      <c r="AB63" s="153"/>
      <c r="AC63" s="153"/>
      <c r="AD63" s="153"/>
      <c r="AE63" s="153" t="s">
        <v>96</v>
      </c>
      <c r="AF63" s="153">
        <v>0</v>
      </c>
      <c r="AG63" s="153"/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</row>
    <row r="64" spans="1:60" outlineLevel="1" x14ac:dyDescent="0.25">
      <c r="A64" s="154"/>
      <c r="B64" s="161"/>
      <c r="C64" s="193" t="s">
        <v>136</v>
      </c>
      <c r="D64" s="165"/>
      <c r="E64" s="169">
        <v>5</v>
      </c>
      <c r="F64" s="172"/>
      <c r="G64" s="172"/>
      <c r="H64" s="172"/>
      <c r="I64" s="172"/>
      <c r="J64" s="172"/>
      <c r="K64" s="172"/>
      <c r="L64" s="172"/>
      <c r="M64" s="172"/>
      <c r="N64" s="163"/>
      <c r="O64" s="163"/>
      <c r="P64" s="163"/>
      <c r="Q64" s="163"/>
      <c r="R64" s="163"/>
      <c r="S64" s="163"/>
      <c r="T64" s="164"/>
      <c r="U64" s="163"/>
      <c r="V64" s="153"/>
      <c r="W64" s="153"/>
      <c r="X64" s="153"/>
      <c r="Y64" s="153"/>
      <c r="Z64" s="153"/>
      <c r="AA64" s="153"/>
      <c r="AB64" s="153"/>
      <c r="AC64" s="153"/>
      <c r="AD64" s="153"/>
      <c r="AE64" s="153" t="s">
        <v>96</v>
      </c>
      <c r="AF64" s="153">
        <v>0</v>
      </c>
      <c r="AG64" s="153"/>
      <c r="AH64" s="153"/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53"/>
      <c r="BB64" s="153"/>
      <c r="BC64" s="153"/>
      <c r="BD64" s="153"/>
      <c r="BE64" s="153"/>
      <c r="BF64" s="153"/>
      <c r="BG64" s="153"/>
      <c r="BH64" s="153"/>
    </row>
    <row r="65" spans="1:60" outlineLevel="1" x14ac:dyDescent="0.25">
      <c r="A65" s="154"/>
      <c r="B65" s="161"/>
      <c r="C65" s="193" t="s">
        <v>137</v>
      </c>
      <c r="D65" s="165"/>
      <c r="E65" s="169">
        <v>5</v>
      </c>
      <c r="F65" s="172"/>
      <c r="G65" s="172"/>
      <c r="H65" s="172"/>
      <c r="I65" s="172"/>
      <c r="J65" s="172"/>
      <c r="K65" s="172"/>
      <c r="L65" s="172"/>
      <c r="M65" s="172"/>
      <c r="N65" s="163"/>
      <c r="O65" s="163"/>
      <c r="P65" s="163"/>
      <c r="Q65" s="163"/>
      <c r="R65" s="163"/>
      <c r="S65" s="163"/>
      <c r="T65" s="164"/>
      <c r="U65" s="163"/>
      <c r="V65" s="153"/>
      <c r="W65" s="153"/>
      <c r="X65" s="153"/>
      <c r="Y65" s="153"/>
      <c r="Z65" s="153"/>
      <c r="AA65" s="153"/>
      <c r="AB65" s="153"/>
      <c r="AC65" s="153"/>
      <c r="AD65" s="153"/>
      <c r="AE65" s="153" t="s">
        <v>96</v>
      </c>
      <c r="AF65" s="153">
        <v>0</v>
      </c>
      <c r="AG65" s="153"/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153"/>
      <c r="BH65" s="153"/>
    </row>
    <row r="66" spans="1:60" outlineLevel="1" x14ac:dyDescent="0.25">
      <c r="A66" s="154"/>
      <c r="B66" s="161"/>
      <c r="C66" s="193" t="s">
        <v>138</v>
      </c>
      <c r="D66" s="165"/>
      <c r="E66" s="169">
        <v>5</v>
      </c>
      <c r="F66" s="172"/>
      <c r="G66" s="172"/>
      <c r="H66" s="172"/>
      <c r="I66" s="172"/>
      <c r="J66" s="172"/>
      <c r="K66" s="172"/>
      <c r="L66" s="172"/>
      <c r="M66" s="172"/>
      <c r="N66" s="163"/>
      <c r="O66" s="163"/>
      <c r="P66" s="163"/>
      <c r="Q66" s="163"/>
      <c r="R66" s="163"/>
      <c r="S66" s="163"/>
      <c r="T66" s="164"/>
      <c r="U66" s="163"/>
      <c r="V66" s="153"/>
      <c r="W66" s="153"/>
      <c r="X66" s="153"/>
      <c r="Y66" s="153"/>
      <c r="Z66" s="153"/>
      <c r="AA66" s="153"/>
      <c r="AB66" s="153"/>
      <c r="AC66" s="153"/>
      <c r="AD66" s="153"/>
      <c r="AE66" s="153" t="s">
        <v>96</v>
      </c>
      <c r="AF66" s="153">
        <v>0</v>
      </c>
      <c r="AG66" s="153"/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</row>
    <row r="67" spans="1:60" outlineLevel="1" x14ac:dyDescent="0.25">
      <c r="A67" s="154"/>
      <c r="B67" s="161"/>
      <c r="C67" s="193" t="s">
        <v>139</v>
      </c>
      <c r="D67" s="165"/>
      <c r="E67" s="169">
        <v>5</v>
      </c>
      <c r="F67" s="172"/>
      <c r="G67" s="172"/>
      <c r="H67" s="172"/>
      <c r="I67" s="172"/>
      <c r="J67" s="172"/>
      <c r="K67" s="172"/>
      <c r="L67" s="172"/>
      <c r="M67" s="172"/>
      <c r="N67" s="163"/>
      <c r="O67" s="163"/>
      <c r="P67" s="163"/>
      <c r="Q67" s="163"/>
      <c r="R67" s="163"/>
      <c r="S67" s="163"/>
      <c r="T67" s="164"/>
      <c r="U67" s="163"/>
      <c r="V67" s="153"/>
      <c r="W67" s="153"/>
      <c r="X67" s="153"/>
      <c r="Y67" s="153"/>
      <c r="Z67" s="153"/>
      <c r="AA67" s="153"/>
      <c r="AB67" s="153"/>
      <c r="AC67" s="153"/>
      <c r="AD67" s="153"/>
      <c r="AE67" s="153" t="s">
        <v>96</v>
      </c>
      <c r="AF67" s="153">
        <v>0</v>
      </c>
      <c r="AG67" s="153"/>
      <c r="AH67" s="153"/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53"/>
      <c r="BB67" s="153"/>
      <c r="BC67" s="153"/>
      <c r="BD67" s="153"/>
      <c r="BE67" s="153"/>
      <c r="BF67" s="153"/>
      <c r="BG67" s="153"/>
      <c r="BH67" s="153"/>
    </row>
    <row r="68" spans="1:60" x14ac:dyDescent="0.25">
      <c r="A68" s="155" t="s">
        <v>86</v>
      </c>
      <c r="B68" s="162" t="s">
        <v>55</v>
      </c>
      <c r="C68" s="194" t="s">
        <v>56</v>
      </c>
      <c r="D68" s="166"/>
      <c r="E68" s="170"/>
      <c r="F68" s="173"/>
      <c r="G68" s="173">
        <f>SUMIF(AE69:AE86,"&lt;&gt;NOR",G69:G86)</f>
        <v>0</v>
      </c>
      <c r="H68" s="173"/>
      <c r="I68" s="173">
        <f>SUM(I69:I86)</f>
        <v>0</v>
      </c>
      <c r="J68" s="173"/>
      <c r="K68" s="173">
        <f>SUM(K69:K86)</f>
        <v>0</v>
      </c>
      <c r="L68" s="173"/>
      <c r="M68" s="173">
        <f>SUM(M69:M86)</f>
        <v>0</v>
      </c>
      <c r="N68" s="166"/>
      <c r="O68" s="166">
        <f>SUM(O69:O86)</f>
        <v>30.729099999999999</v>
      </c>
      <c r="P68" s="166"/>
      <c r="Q68" s="166">
        <f>SUM(Q69:Q86)</f>
        <v>0</v>
      </c>
      <c r="R68" s="166"/>
      <c r="S68" s="166"/>
      <c r="T68" s="167"/>
      <c r="U68" s="166">
        <f>SUM(U69:U86)</f>
        <v>32.67</v>
      </c>
      <c r="AE68" t="s">
        <v>87</v>
      </c>
    </row>
    <row r="69" spans="1:60" ht="20.399999999999999" outlineLevel="1" x14ac:dyDescent="0.25">
      <c r="A69" s="154">
        <v>8</v>
      </c>
      <c r="B69" s="161" t="s">
        <v>140</v>
      </c>
      <c r="C69" s="192" t="s">
        <v>141</v>
      </c>
      <c r="D69" s="163" t="s">
        <v>132</v>
      </c>
      <c r="E69" s="168">
        <v>56</v>
      </c>
      <c r="F69" s="171"/>
      <c r="G69" s="172">
        <f>ROUND(E69*F69,2)</f>
        <v>0</v>
      </c>
      <c r="H69" s="171"/>
      <c r="I69" s="172">
        <f>ROUND(E69*H69,2)</f>
        <v>0</v>
      </c>
      <c r="J69" s="171"/>
      <c r="K69" s="172">
        <f>ROUND(E69*J69,2)</f>
        <v>0</v>
      </c>
      <c r="L69" s="172">
        <v>21</v>
      </c>
      <c r="M69" s="172">
        <f>G69*(1+L69/100)</f>
        <v>0</v>
      </c>
      <c r="N69" s="163">
        <v>0.19520000000000001</v>
      </c>
      <c r="O69" s="163">
        <f>ROUND(E69*N69,5)</f>
        <v>10.9312</v>
      </c>
      <c r="P69" s="163">
        <v>0</v>
      </c>
      <c r="Q69" s="163">
        <f>ROUND(E69*P69,5)</f>
        <v>0</v>
      </c>
      <c r="R69" s="163"/>
      <c r="S69" s="163"/>
      <c r="T69" s="164">
        <v>0.27200000000000002</v>
      </c>
      <c r="U69" s="163">
        <f>ROUND(E69*T69,2)</f>
        <v>15.23</v>
      </c>
      <c r="V69" s="153"/>
      <c r="W69" s="153"/>
      <c r="X69" s="153"/>
      <c r="Y69" s="153"/>
      <c r="Z69" s="153"/>
      <c r="AA69" s="153"/>
      <c r="AB69" s="153"/>
      <c r="AC69" s="153"/>
      <c r="AD69" s="153"/>
      <c r="AE69" s="153" t="s">
        <v>106</v>
      </c>
      <c r="AF69" s="153"/>
      <c r="AG69" s="153"/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  <c r="BE69" s="153"/>
      <c r="BF69" s="153"/>
      <c r="BG69" s="153"/>
      <c r="BH69" s="153"/>
    </row>
    <row r="70" spans="1:60" outlineLevel="1" x14ac:dyDescent="0.25">
      <c r="A70" s="154"/>
      <c r="B70" s="161"/>
      <c r="C70" s="193" t="s">
        <v>142</v>
      </c>
      <c r="D70" s="165"/>
      <c r="E70" s="169">
        <v>7</v>
      </c>
      <c r="F70" s="172"/>
      <c r="G70" s="172"/>
      <c r="H70" s="172"/>
      <c r="I70" s="172"/>
      <c r="J70" s="172"/>
      <c r="K70" s="172"/>
      <c r="L70" s="172"/>
      <c r="M70" s="172"/>
      <c r="N70" s="163"/>
      <c r="O70" s="163"/>
      <c r="P70" s="163"/>
      <c r="Q70" s="163"/>
      <c r="R70" s="163"/>
      <c r="S70" s="163"/>
      <c r="T70" s="164"/>
      <c r="U70" s="163"/>
      <c r="V70" s="153"/>
      <c r="W70" s="153"/>
      <c r="X70" s="153"/>
      <c r="Y70" s="153"/>
      <c r="Z70" s="153"/>
      <c r="AA70" s="153"/>
      <c r="AB70" s="153"/>
      <c r="AC70" s="153"/>
      <c r="AD70" s="153"/>
      <c r="AE70" s="153" t="s">
        <v>96</v>
      </c>
      <c r="AF70" s="153">
        <v>0</v>
      </c>
      <c r="AG70" s="153"/>
      <c r="AH70" s="153"/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3"/>
      <c r="BB70" s="153"/>
      <c r="BC70" s="153"/>
      <c r="BD70" s="153"/>
      <c r="BE70" s="153"/>
      <c r="BF70" s="153"/>
      <c r="BG70" s="153"/>
      <c r="BH70" s="153"/>
    </row>
    <row r="71" spans="1:60" outlineLevel="1" x14ac:dyDescent="0.25">
      <c r="A71" s="154"/>
      <c r="B71" s="161"/>
      <c r="C71" s="193" t="s">
        <v>143</v>
      </c>
      <c r="D71" s="165"/>
      <c r="E71" s="169">
        <v>8</v>
      </c>
      <c r="F71" s="172"/>
      <c r="G71" s="172"/>
      <c r="H71" s="172"/>
      <c r="I71" s="172"/>
      <c r="J71" s="172"/>
      <c r="K71" s="172"/>
      <c r="L71" s="172"/>
      <c r="M71" s="172"/>
      <c r="N71" s="163"/>
      <c r="O71" s="163"/>
      <c r="P71" s="163"/>
      <c r="Q71" s="163"/>
      <c r="R71" s="163"/>
      <c r="S71" s="163"/>
      <c r="T71" s="164"/>
      <c r="U71" s="163"/>
      <c r="V71" s="153"/>
      <c r="W71" s="153"/>
      <c r="X71" s="153"/>
      <c r="Y71" s="153"/>
      <c r="Z71" s="153"/>
      <c r="AA71" s="153"/>
      <c r="AB71" s="153"/>
      <c r="AC71" s="153"/>
      <c r="AD71" s="153"/>
      <c r="AE71" s="153" t="s">
        <v>96</v>
      </c>
      <c r="AF71" s="153">
        <v>0</v>
      </c>
      <c r="AG71" s="153"/>
      <c r="AH71" s="153"/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3"/>
      <c r="BB71" s="153"/>
      <c r="BC71" s="153"/>
      <c r="BD71" s="153"/>
      <c r="BE71" s="153"/>
      <c r="BF71" s="153"/>
      <c r="BG71" s="153"/>
      <c r="BH71" s="153"/>
    </row>
    <row r="72" spans="1:60" outlineLevel="1" x14ac:dyDescent="0.25">
      <c r="A72" s="154"/>
      <c r="B72" s="161"/>
      <c r="C72" s="193" t="s">
        <v>144</v>
      </c>
      <c r="D72" s="165"/>
      <c r="E72" s="169">
        <v>9</v>
      </c>
      <c r="F72" s="172"/>
      <c r="G72" s="172"/>
      <c r="H72" s="172"/>
      <c r="I72" s="172"/>
      <c r="J72" s="172"/>
      <c r="K72" s="172"/>
      <c r="L72" s="172"/>
      <c r="M72" s="172"/>
      <c r="N72" s="163"/>
      <c r="O72" s="163"/>
      <c r="P72" s="163"/>
      <c r="Q72" s="163"/>
      <c r="R72" s="163"/>
      <c r="S72" s="163"/>
      <c r="T72" s="164"/>
      <c r="U72" s="163"/>
      <c r="V72" s="153"/>
      <c r="W72" s="153"/>
      <c r="X72" s="153"/>
      <c r="Y72" s="153"/>
      <c r="Z72" s="153"/>
      <c r="AA72" s="153"/>
      <c r="AB72" s="153"/>
      <c r="AC72" s="153"/>
      <c r="AD72" s="153"/>
      <c r="AE72" s="153" t="s">
        <v>96</v>
      </c>
      <c r="AF72" s="153">
        <v>0</v>
      </c>
      <c r="AG72" s="153"/>
      <c r="AH72" s="153"/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  <c r="AU72" s="153"/>
      <c r="AV72" s="153"/>
      <c r="AW72" s="153"/>
      <c r="AX72" s="153"/>
      <c r="AY72" s="153"/>
      <c r="AZ72" s="153"/>
      <c r="BA72" s="153"/>
      <c r="BB72" s="153"/>
      <c r="BC72" s="153"/>
      <c r="BD72" s="153"/>
      <c r="BE72" s="153"/>
      <c r="BF72" s="153"/>
      <c r="BG72" s="153"/>
      <c r="BH72" s="153"/>
    </row>
    <row r="73" spans="1:60" outlineLevel="1" x14ac:dyDescent="0.25">
      <c r="A73" s="154"/>
      <c r="B73" s="161"/>
      <c r="C73" s="193" t="s">
        <v>145</v>
      </c>
      <c r="D73" s="165"/>
      <c r="E73" s="169">
        <v>8</v>
      </c>
      <c r="F73" s="172"/>
      <c r="G73" s="172"/>
      <c r="H73" s="172"/>
      <c r="I73" s="172"/>
      <c r="J73" s="172"/>
      <c r="K73" s="172"/>
      <c r="L73" s="172"/>
      <c r="M73" s="172"/>
      <c r="N73" s="163"/>
      <c r="O73" s="163"/>
      <c r="P73" s="163"/>
      <c r="Q73" s="163"/>
      <c r="R73" s="163"/>
      <c r="S73" s="163"/>
      <c r="T73" s="164"/>
      <c r="U73" s="163"/>
      <c r="V73" s="153"/>
      <c r="W73" s="153"/>
      <c r="X73" s="153"/>
      <c r="Y73" s="153"/>
      <c r="Z73" s="153"/>
      <c r="AA73" s="153"/>
      <c r="AB73" s="153"/>
      <c r="AC73" s="153"/>
      <c r="AD73" s="153"/>
      <c r="AE73" s="153" t="s">
        <v>96</v>
      </c>
      <c r="AF73" s="153">
        <v>0</v>
      </c>
      <c r="AG73" s="153"/>
      <c r="AH73" s="153"/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53"/>
      <c r="BB73" s="153"/>
      <c r="BC73" s="153"/>
      <c r="BD73" s="153"/>
      <c r="BE73" s="153"/>
      <c r="BF73" s="153"/>
      <c r="BG73" s="153"/>
      <c r="BH73" s="153"/>
    </row>
    <row r="74" spans="1:60" outlineLevel="1" x14ac:dyDescent="0.25">
      <c r="A74" s="154"/>
      <c r="B74" s="161"/>
      <c r="C74" s="193" t="s">
        <v>146</v>
      </c>
      <c r="D74" s="165"/>
      <c r="E74" s="169">
        <v>8</v>
      </c>
      <c r="F74" s="172"/>
      <c r="G74" s="172"/>
      <c r="H74" s="172"/>
      <c r="I74" s="172"/>
      <c r="J74" s="172"/>
      <c r="K74" s="172"/>
      <c r="L74" s="172"/>
      <c r="M74" s="172"/>
      <c r="N74" s="163"/>
      <c r="O74" s="163"/>
      <c r="P74" s="163"/>
      <c r="Q74" s="163"/>
      <c r="R74" s="163"/>
      <c r="S74" s="163"/>
      <c r="T74" s="164"/>
      <c r="U74" s="163"/>
      <c r="V74" s="153"/>
      <c r="W74" s="153"/>
      <c r="X74" s="153"/>
      <c r="Y74" s="153"/>
      <c r="Z74" s="153"/>
      <c r="AA74" s="153"/>
      <c r="AB74" s="153"/>
      <c r="AC74" s="153"/>
      <c r="AD74" s="153"/>
      <c r="AE74" s="153" t="s">
        <v>96</v>
      </c>
      <c r="AF74" s="153">
        <v>0</v>
      </c>
      <c r="AG74" s="153"/>
      <c r="AH74" s="153"/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53"/>
      <c r="BB74" s="153"/>
      <c r="BC74" s="153"/>
      <c r="BD74" s="153"/>
      <c r="BE74" s="153"/>
      <c r="BF74" s="153"/>
      <c r="BG74" s="153"/>
      <c r="BH74" s="153"/>
    </row>
    <row r="75" spans="1:60" outlineLevel="1" x14ac:dyDescent="0.25">
      <c r="A75" s="154"/>
      <c r="B75" s="161"/>
      <c r="C75" s="193" t="s">
        <v>147</v>
      </c>
      <c r="D75" s="165"/>
      <c r="E75" s="169">
        <v>7</v>
      </c>
      <c r="F75" s="172"/>
      <c r="G75" s="172"/>
      <c r="H75" s="172"/>
      <c r="I75" s="172"/>
      <c r="J75" s="172"/>
      <c r="K75" s="172"/>
      <c r="L75" s="172"/>
      <c r="M75" s="172"/>
      <c r="N75" s="163"/>
      <c r="O75" s="163"/>
      <c r="P75" s="163"/>
      <c r="Q75" s="163"/>
      <c r="R75" s="163"/>
      <c r="S75" s="163"/>
      <c r="T75" s="164"/>
      <c r="U75" s="163"/>
      <c r="V75" s="153"/>
      <c r="W75" s="153"/>
      <c r="X75" s="153"/>
      <c r="Y75" s="153"/>
      <c r="Z75" s="153"/>
      <c r="AA75" s="153"/>
      <c r="AB75" s="153"/>
      <c r="AC75" s="153"/>
      <c r="AD75" s="153"/>
      <c r="AE75" s="153" t="s">
        <v>96</v>
      </c>
      <c r="AF75" s="153">
        <v>0</v>
      </c>
      <c r="AG75" s="153"/>
      <c r="AH75" s="153"/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3"/>
      <c r="AT75" s="153"/>
      <c r="AU75" s="153"/>
      <c r="AV75" s="153"/>
      <c r="AW75" s="153"/>
      <c r="AX75" s="153"/>
      <c r="AY75" s="153"/>
      <c r="AZ75" s="153"/>
      <c r="BA75" s="153"/>
      <c r="BB75" s="153"/>
      <c r="BC75" s="153"/>
      <c r="BD75" s="153"/>
      <c r="BE75" s="153"/>
      <c r="BF75" s="153"/>
      <c r="BG75" s="153"/>
      <c r="BH75" s="153"/>
    </row>
    <row r="76" spans="1:60" outlineLevel="1" x14ac:dyDescent="0.25">
      <c r="A76" s="154"/>
      <c r="B76" s="161"/>
      <c r="C76" s="193" t="s">
        <v>148</v>
      </c>
      <c r="D76" s="165"/>
      <c r="E76" s="169">
        <v>9</v>
      </c>
      <c r="F76" s="172"/>
      <c r="G76" s="172"/>
      <c r="H76" s="172"/>
      <c r="I76" s="172"/>
      <c r="J76" s="172"/>
      <c r="K76" s="172"/>
      <c r="L76" s="172"/>
      <c r="M76" s="172"/>
      <c r="N76" s="163"/>
      <c r="O76" s="163"/>
      <c r="P76" s="163"/>
      <c r="Q76" s="163"/>
      <c r="R76" s="163"/>
      <c r="S76" s="163"/>
      <c r="T76" s="164"/>
      <c r="U76" s="163"/>
      <c r="V76" s="153"/>
      <c r="W76" s="153"/>
      <c r="X76" s="153"/>
      <c r="Y76" s="153"/>
      <c r="Z76" s="153"/>
      <c r="AA76" s="153"/>
      <c r="AB76" s="153"/>
      <c r="AC76" s="153"/>
      <c r="AD76" s="153"/>
      <c r="AE76" s="153" t="s">
        <v>96</v>
      </c>
      <c r="AF76" s="153">
        <v>0</v>
      </c>
      <c r="AG76" s="153"/>
      <c r="AH76" s="153"/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  <c r="AU76" s="153"/>
      <c r="AV76" s="153"/>
      <c r="AW76" s="153"/>
      <c r="AX76" s="153"/>
      <c r="AY76" s="153"/>
      <c r="AZ76" s="153"/>
      <c r="BA76" s="153"/>
      <c r="BB76" s="153"/>
      <c r="BC76" s="153"/>
      <c r="BD76" s="153"/>
      <c r="BE76" s="153"/>
      <c r="BF76" s="153"/>
      <c r="BG76" s="153"/>
      <c r="BH76" s="153"/>
    </row>
    <row r="77" spans="1:60" ht="20.399999999999999" outlineLevel="1" x14ac:dyDescent="0.25">
      <c r="A77" s="154">
        <v>9</v>
      </c>
      <c r="B77" s="161" t="s">
        <v>149</v>
      </c>
      <c r="C77" s="192" t="s">
        <v>150</v>
      </c>
      <c r="D77" s="163" t="s">
        <v>132</v>
      </c>
      <c r="E77" s="168">
        <v>102</v>
      </c>
      <c r="F77" s="171"/>
      <c r="G77" s="172">
        <f>ROUND(E77*F77,2)</f>
        <v>0</v>
      </c>
      <c r="H77" s="171"/>
      <c r="I77" s="172">
        <f>ROUND(E77*H77,2)</f>
        <v>0</v>
      </c>
      <c r="J77" s="171"/>
      <c r="K77" s="172">
        <f>ROUND(E77*J77,2)</f>
        <v>0</v>
      </c>
      <c r="L77" s="172">
        <v>21</v>
      </c>
      <c r="M77" s="172">
        <f>G77*(1+L77/100)</f>
        <v>0</v>
      </c>
      <c r="N77" s="163">
        <v>0.19289999999999999</v>
      </c>
      <c r="O77" s="163">
        <f>ROUND(E77*N77,5)</f>
        <v>19.675799999999999</v>
      </c>
      <c r="P77" s="163">
        <v>0</v>
      </c>
      <c r="Q77" s="163">
        <f>ROUND(E77*P77,5)</f>
        <v>0</v>
      </c>
      <c r="R77" s="163"/>
      <c r="S77" s="163"/>
      <c r="T77" s="164">
        <v>0.16200000000000001</v>
      </c>
      <c r="U77" s="163">
        <f>ROUND(E77*T77,2)</f>
        <v>16.52</v>
      </c>
      <c r="V77" s="153"/>
      <c r="W77" s="153"/>
      <c r="X77" s="153"/>
      <c r="Y77" s="153"/>
      <c r="Z77" s="153"/>
      <c r="AA77" s="153"/>
      <c r="AB77" s="153"/>
      <c r="AC77" s="153"/>
      <c r="AD77" s="153"/>
      <c r="AE77" s="153" t="s">
        <v>106</v>
      </c>
      <c r="AF77" s="153"/>
      <c r="AG77" s="153"/>
      <c r="AH77" s="153"/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  <c r="AU77" s="153"/>
      <c r="AV77" s="153"/>
      <c r="AW77" s="153"/>
      <c r="AX77" s="153"/>
      <c r="AY77" s="153"/>
      <c r="AZ77" s="153"/>
      <c r="BA77" s="153"/>
      <c r="BB77" s="153"/>
      <c r="BC77" s="153"/>
      <c r="BD77" s="153"/>
      <c r="BE77" s="153"/>
      <c r="BF77" s="153"/>
      <c r="BG77" s="153"/>
      <c r="BH77" s="153"/>
    </row>
    <row r="78" spans="1:60" outlineLevel="1" x14ac:dyDescent="0.25">
      <c r="A78" s="154"/>
      <c r="B78" s="161"/>
      <c r="C78" s="193" t="s">
        <v>151</v>
      </c>
      <c r="D78" s="165"/>
      <c r="E78" s="169">
        <v>10</v>
      </c>
      <c r="F78" s="172"/>
      <c r="G78" s="172"/>
      <c r="H78" s="172"/>
      <c r="I78" s="172"/>
      <c r="J78" s="172"/>
      <c r="K78" s="172"/>
      <c r="L78" s="172"/>
      <c r="M78" s="172"/>
      <c r="N78" s="163"/>
      <c r="O78" s="163"/>
      <c r="P78" s="163"/>
      <c r="Q78" s="163"/>
      <c r="R78" s="163"/>
      <c r="S78" s="163"/>
      <c r="T78" s="164"/>
      <c r="U78" s="163"/>
      <c r="V78" s="153"/>
      <c r="W78" s="153"/>
      <c r="X78" s="153"/>
      <c r="Y78" s="153"/>
      <c r="Z78" s="153"/>
      <c r="AA78" s="153"/>
      <c r="AB78" s="153"/>
      <c r="AC78" s="153"/>
      <c r="AD78" s="153"/>
      <c r="AE78" s="153" t="s">
        <v>96</v>
      </c>
      <c r="AF78" s="153">
        <v>0</v>
      </c>
      <c r="AG78" s="153"/>
      <c r="AH78" s="153"/>
      <c r="AI78" s="153"/>
      <c r="AJ78" s="153"/>
      <c r="AK78" s="153"/>
      <c r="AL78" s="153"/>
      <c r="AM78" s="153"/>
      <c r="AN78" s="153"/>
      <c r="AO78" s="153"/>
      <c r="AP78" s="153"/>
      <c r="AQ78" s="153"/>
      <c r="AR78" s="153"/>
      <c r="AS78" s="153"/>
      <c r="AT78" s="153"/>
      <c r="AU78" s="153"/>
      <c r="AV78" s="153"/>
      <c r="AW78" s="153"/>
      <c r="AX78" s="153"/>
      <c r="AY78" s="153"/>
      <c r="AZ78" s="153"/>
      <c r="BA78" s="153"/>
      <c r="BB78" s="153"/>
      <c r="BC78" s="153"/>
      <c r="BD78" s="153"/>
      <c r="BE78" s="153"/>
      <c r="BF78" s="153"/>
      <c r="BG78" s="153"/>
      <c r="BH78" s="153"/>
    </row>
    <row r="79" spans="1:60" outlineLevel="1" x14ac:dyDescent="0.25">
      <c r="A79" s="154"/>
      <c r="B79" s="161"/>
      <c r="C79" s="193" t="s">
        <v>152</v>
      </c>
      <c r="D79" s="165"/>
      <c r="E79" s="169">
        <v>18</v>
      </c>
      <c r="F79" s="172"/>
      <c r="G79" s="172"/>
      <c r="H79" s="172"/>
      <c r="I79" s="172"/>
      <c r="J79" s="172"/>
      <c r="K79" s="172"/>
      <c r="L79" s="172"/>
      <c r="M79" s="172"/>
      <c r="N79" s="163"/>
      <c r="O79" s="163"/>
      <c r="P79" s="163"/>
      <c r="Q79" s="163"/>
      <c r="R79" s="163"/>
      <c r="S79" s="163"/>
      <c r="T79" s="164"/>
      <c r="U79" s="163"/>
      <c r="V79" s="153"/>
      <c r="W79" s="153"/>
      <c r="X79" s="153"/>
      <c r="Y79" s="153"/>
      <c r="Z79" s="153"/>
      <c r="AA79" s="153"/>
      <c r="AB79" s="153"/>
      <c r="AC79" s="153"/>
      <c r="AD79" s="153"/>
      <c r="AE79" s="153" t="s">
        <v>96</v>
      </c>
      <c r="AF79" s="153">
        <v>0</v>
      </c>
      <c r="AG79" s="153"/>
      <c r="AH79" s="153"/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153"/>
      <c r="AV79" s="153"/>
      <c r="AW79" s="153"/>
      <c r="AX79" s="153"/>
      <c r="AY79" s="153"/>
      <c r="AZ79" s="153"/>
      <c r="BA79" s="153"/>
      <c r="BB79" s="153"/>
      <c r="BC79" s="153"/>
      <c r="BD79" s="153"/>
      <c r="BE79" s="153"/>
      <c r="BF79" s="153"/>
      <c r="BG79" s="153"/>
      <c r="BH79" s="153"/>
    </row>
    <row r="80" spans="1:60" outlineLevel="1" x14ac:dyDescent="0.25">
      <c r="A80" s="154"/>
      <c r="B80" s="161"/>
      <c r="C80" s="193" t="s">
        <v>153</v>
      </c>
      <c r="D80" s="165"/>
      <c r="E80" s="169">
        <v>14.5</v>
      </c>
      <c r="F80" s="172"/>
      <c r="G80" s="172"/>
      <c r="H80" s="172"/>
      <c r="I80" s="172"/>
      <c r="J80" s="172"/>
      <c r="K80" s="172"/>
      <c r="L80" s="172"/>
      <c r="M80" s="172"/>
      <c r="N80" s="163"/>
      <c r="O80" s="163"/>
      <c r="P80" s="163"/>
      <c r="Q80" s="163"/>
      <c r="R80" s="163"/>
      <c r="S80" s="163"/>
      <c r="T80" s="164"/>
      <c r="U80" s="163"/>
      <c r="V80" s="153"/>
      <c r="W80" s="153"/>
      <c r="X80" s="153"/>
      <c r="Y80" s="153"/>
      <c r="Z80" s="153"/>
      <c r="AA80" s="153"/>
      <c r="AB80" s="153"/>
      <c r="AC80" s="153"/>
      <c r="AD80" s="153"/>
      <c r="AE80" s="153" t="s">
        <v>96</v>
      </c>
      <c r="AF80" s="153">
        <v>0</v>
      </c>
      <c r="AG80" s="153"/>
      <c r="AH80" s="153"/>
      <c r="AI80" s="153"/>
      <c r="AJ80" s="153"/>
      <c r="AK80" s="153"/>
      <c r="AL80" s="153"/>
      <c r="AM80" s="153"/>
      <c r="AN80" s="153"/>
      <c r="AO80" s="153"/>
      <c r="AP80" s="153"/>
      <c r="AQ80" s="153"/>
      <c r="AR80" s="153"/>
      <c r="AS80" s="153"/>
      <c r="AT80" s="153"/>
      <c r="AU80" s="153"/>
      <c r="AV80" s="153"/>
      <c r="AW80" s="153"/>
      <c r="AX80" s="153"/>
      <c r="AY80" s="153"/>
      <c r="AZ80" s="153"/>
      <c r="BA80" s="153"/>
      <c r="BB80" s="153"/>
      <c r="BC80" s="153"/>
      <c r="BD80" s="153"/>
      <c r="BE80" s="153"/>
      <c r="BF80" s="153"/>
      <c r="BG80" s="153"/>
      <c r="BH80" s="153"/>
    </row>
    <row r="81" spans="1:60" outlineLevel="1" x14ac:dyDescent="0.25">
      <c r="A81" s="154"/>
      <c r="B81" s="161"/>
      <c r="C81" s="193" t="s">
        <v>154</v>
      </c>
      <c r="D81" s="165"/>
      <c r="E81" s="169">
        <v>17</v>
      </c>
      <c r="F81" s="172"/>
      <c r="G81" s="172"/>
      <c r="H81" s="172"/>
      <c r="I81" s="172"/>
      <c r="J81" s="172"/>
      <c r="K81" s="172"/>
      <c r="L81" s="172"/>
      <c r="M81" s="172"/>
      <c r="N81" s="163"/>
      <c r="O81" s="163"/>
      <c r="P81" s="163"/>
      <c r="Q81" s="163"/>
      <c r="R81" s="163"/>
      <c r="S81" s="163"/>
      <c r="T81" s="164"/>
      <c r="U81" s="163"/>
      <c r="V81" s="153"/>
      <c r="W81" s="153"/>
      <c r="X81" s="153"/>
      <c r="Y81" s="153"/>
      <c r="Z81" s="153"/>
      <c r="AA81" s="153"/>
      <c r="AB81" s="153"/>
      <c r="AC81" s="153"/>
      <c r="AD81" s="153"/>
      <c r="AE81" s="153" t="s">
        <v>96</v>
      </c>
      <c r="AF81" s="153">
        <v>0</v>
      </c>
      <c r="AG81" s="153"/>
      <c r="AH81" s="153"/>
      <c r="AI81" s="153"/>
      <c r="AJ81" s="153"/>
      <c r="AK81" s="153"/>
      <c r="AL81" s="153"/>
      <c r="AM81" s="153"/>
      <c r="AN81" s="153"/>
      <c r="AO81" s="153"/>
      <c r="AP81" s="153"/>
      <c r="AQ81" s="153"/>
      <c r="AR81" s="153"/>
      <c r="AS81" s="153"/>
      <c r="AT81" s="153"/>
      <c r="AU81" s="153"/>
      <c r="AV81" s="153"/>
      <c r="AW81" s="153"/>
      <c r="AX81" s="153"/>
      <c r="AY81" s="153"/>
      <c r="AZ81" s="153"/>
      <c r="BA81" s="153"/>
      <c r="BB81" s="153"/>
      <c r="BC81" s="153"/>
      <c r="BD81" s="153"/>
      <c r="BE81" s="153"/>
      <c r="BF81" s="153"/>
      <c r="BG81" s="153"/>
      <c r="BH81" s="153"/>
    </row>
    <row r="82" spans="1:60" outlineLevel="1" x14ac:dyDescent="0.25">
      <c r="A82" s="154"/>
      <c r="B82" s="161"/>
      <c r="C82" s="193" t="s">
        <v>155</v>
      </c>
      <c r="D82" s="165"/>
      <c r="E82" s="169">
        <v>14</v>
      </c>
      <c r="F82" s="172"/>
      <c r="G82" s="172"/>
      <c r="H82" s="172"/>
      <c r="I82" s="172"/>
      <c r="J82" s="172"/>
      <c r="K82" s="172"/>
      <c r="L82" s="172"/>
      <c r="M82" s="172"/>
      <c r="N82" s="163"/>
      <c r="O82" s="163"/>
      <c r="P82" s="163"/>
      <c r="Q82" s="163"/>
      <c r="R82" s="163"/>
      <c r="S82" s="163"/>
      <c r="T82" s="164"/>
      <c r="U82" s="163"/>
      <c r="V82" s="153"/>
      <c r="W82" s="153"/>
      <c r="X82" s="153"/>
      <c r="Y82" s="153"/>
      <c r="Z82" s="153"/>
      <c r="AA82" s="153"/>
      <c r="AB82" s="153"/>
      <c r="AC82" s="153"/>
      <c r="AD82" s="153"/>
      <c r="AE82" s="153" t="s">
        <v>96</v>
      </c>
      <c r="AF82" s="153">
        <v>0</v>
      </c>
      <c r="AG82" s="153"/>
      <c r="AH82" s="153"/>
      <c r="AI82" s="153"/>
      <c r="AJ82" s="153"/>
      <c r="AK82" s="153"/>
      <c r="AL82" s="153"/>
      <c r="AM82" s="153"/>
      <c r="AN82" s="153"/>
      <c r="AO82" s="153"/>
      <c r="AP82" s="153"/>
      <c r="AQ82" s="153"/>
      <c r="AR82" s="153"/>
      <c r="AS82" s="153"/>
      <c r="AT82" s="153"/>
      <c r="AU82" s="153"/>
      <c r="AV82" s="153"/>
      <c r="AW82" s="153"/>
      <c r="AX82" s="153"/>
      <c r="AY82" s="153"/>
      <c r="AZ82" s="153"/>
      <c r="BA82" s="153"/>
      <c r="BB82" s="153"/>
      <c r="BC82" s="153"/>
      <c r="BD82" s="153"/>
      <c r="BE82" s="153"/>
      <c r="BF82" s="153"/>
      <c r="BG82" s="153"/>
      <c r="BH82" s="153"/>
    </row>
    <row r="83" spans="1:60" outlineLevel="1" x14ac:dyDescent="0.25">
      <c r="A83" s="154"/>
      <c r="B83" s="161"/>
      <c r="C83" s="193" t="s">
        <v>156</v>
      </c>
      <c r="D83" s="165"/>
      <c r="E83" s="169">
        <v>17</v>
      </c>
      <c r="F83" s="172"/>
      <c r="G83" s="172"/>
      <c r="H83" s="172"/>
      <c r="I83" s="172"/>
      <c r="J83" s="172"/>
      <c r="K83" s="172"/>
      <c r="L83" s="172"/>
      <c r="M83" s="172"/>
      <c r="N83" s="163"/>
      <c r="O83" s="163"/>
      <c r="P83" s="163"/>
      <c r="Q83" s="163"/>
      <c r="R83" s="163"/>
      <c r="S83" s="163"/>
      <c r="T83" s="164"/>
      <c r="U83" s="163"/>
      <c r="V83" s="153"/>
      <c r="W83" s="153"/>
      <c r="X83" s="153"/>
      <c r="Y83" s="153"/>
      <c r="Z83" s="153"/>
      <c r="AA83" s="153"/>
      <c r="AB83" s="153"/>
      <c r="AC83" s="153"/>
      <c r="AD83" s="153"/>
      <c r="AE83" s="153" t="s">
        <v>96</v>
      </c>
      <c r="AF83" s="153">
        <v>0</v>
      </c>
      <c r="AG83" s="153"/>
      <c r="AH83" s="153"/>
      <c r="AI83" s="153"/>
      <c r="AJ83" s="153"/>
      <c r="AK83" s="153"/>
      <c r="AL83" s="153"/>
      <c r="AM83" s="153"/>
      <c r="AN83" s="153"/>
      <c r="AO83" s="153"/>
      <c r="AP83" s="153"/>
      <c r="AQ83" s="153"/>
      <c r="AR83" s="153"/>
      <c r="AS83" s="153"/>
      <c r="AT83" s="153"/>
      <c r="AU83" s="153"/>
      <c r="AV83" s="153"/>
      <c r="AW83" s="153"/>
      <c r="AX83" s="153"/>
      <c r="AY83" s="153"/>
      <c r="AZ83" s="153"/>
      <c r="BA83" s="153"/>
      <c r="BB83" s="153"/>
      <c r="BC83" s="153"/>
      <c r="BD83" s="153"/>
      <c r="BE83" s="153"/>
      <c r="BF83" s="153"/>
      <c r="BG83" s="153"/>
      <c r="BH83" s="153"/>
    </row>
    <row r="84" spans="1:60" outlineLevel="1" x14ac:dyDescent="0.25">
      <c r="A84" s="154"/>
      <c r="B84" s="161"/>
      <c r="C84" s="193" t="s">
        <v>157</v>
      </c>
      <c r="D84" s="165"/>
      <c r="E84" s="169">
        <v>11.5</v>
      </c>
      <c r="F84" s="172"/>
      <c r="G84" s="172"/>
      <c r="H84" s="172"/>
      <c r="I84" s="172"/>
      <c r="J84" s="172"/>
      <c r="K84" s="172"/>
      <c r="L84" s="172"/>
      <c r="M84" s="172"/>
      <c r="N84" s="163"/>
      <c r="O84" s="163"/>
      <c r="P84" s="163"/>
      <c r="Q84" s="163"/>
      <c r="R84" s="163"/>
      <c r="S84" s="163"/>
      <c r="T84" s="164"/>
      <c r="U84" s="163"/>
      <c r="V84" s="153"/>
      <c r="W84" s="153"/>
      <c r="X84" s="153"/>
      <c r="Y84" s="153"/>
      <c r="Z84" s="153"/>
      <c r="AA84" s="153"/>
      <c r="AB84" s="153"/>
      <c r="AC84" s="153"/>
      <c r="AD84" s="153"/>
      <c r="AE84" s="153" t="s">
        <v>96</v>
      </c>
      <c r="AF84" s="153">
        <v>0</v>
      </c>
      <c r="AG84" s="153"/>
      <c r="AH84" s="153"/>
      <c r="AI84" s="153"/>
      <c r="AJ84" s="153"/>
      <c r="AK84" s="153"/>
      <c r="AL84" s="153"/>
      <c r="AM84" s="153"/>
      <c r="AN84" s="153"/>
      <c r="AO84" s="153"/>
      <c r="AP84" s="153"/>
      <c r="AQ84" s="153"/>
      <c r="AR84" s="153"/>
      <c r="AS84" s="153"/>
      <c r="AT84" s="153"/>
      <c r="AU84" s="153"/>
      <c r="AV84" s="153"/>
      <c r="AW84" s="153"/>
      <c r="AX84" s="153"/>
      <c r="AY84" s="153"/>
      <c r="AZ84" s="153"/>
      <c r="BA84" s="153"/>
      <c r="BB84" s="153"/>
      <c r="BC84" s="153"/>
      <c r="BD84" s="153"/>
      <c r="BE84" s="153"/>
      <c r="BF84" s="153"/>
      <c r="BG84" s="153"/>
      <c r="BH84" s="153"/>
    </row>
    <row r="85" spans="1:60" ht="20.399999999999999" outlineLevel="1" x14ac:dyDescent="0.25">
      <c r="A85" s="154">
        <v>10</v>
      </c>
      <c r="B85" s="161" t="s">
        <v>158</v>
      </c>
      <c r="C85" s="192" t="s">
        <v>159</v>
      </c>
      <c r="D85" s="163" t="s">
        <v>160</v>
      </c>
      <c r="E85" s="168">
        <v>1</v>
      </c>
      <c r="F85" s="171"/>
      <c r="G85" s="172">
        <f>ROUND(E85*F85,2)</f>
        <v>0</v>
      </c>
      <c r="H85" s="171"/>
      <c r="I85" s="172">
        <f>ROUND(E85*H85,2)</f>
        <v>0</v>
      </c>
      <c r="J85" s="171"/>
      <c r="K85" s="172">
        <f>ROUND(E85*J85,2)</f>
        <v>0</v>
      </c>
      <c r="L85" s="172">
        <v>21</v>
      </c>
      <c r="M85" s="172">
        <f>G85*(1+L85/100)</f>
        <v>0</v>
      </c>
      <c r="N85" s="163">
        <v>0.1176</v>
      </c>
      <c r="O85" s="163">
        <f>ROUND(E85*N85,5)</f>
        <v>0.1176</v>
      </c>
      <c r="P85" s="163">
        <v>0</v>
      </c>
      <c r="Q85" s="163">
        <f>ROUND(E85*P85,5)</f>
        <v>0</v>
      </c>
      <c r="R85" s="163"/>
      <c r="S85" s="163"/>
      <c r="T85" s="164">
        <v>0.91800000000000004</v>
      </c>
      <c r="U85" s="163">
        <f>ROUND(E85*T85,2)</f>
        <v>0.92</v>
      </c>
      <c r="V85" s="153"/>
      <c r="W85" s="153"/>
      <c r="X85" s="153"/>
      <c r="Y85" s="153"/>
      <c r="Z85" s="153"/>
      <c r="AA85" s="153"/>
      <c r="AB85" s="153"/>
      <c r="AC85" s="153"/>
      <c r="AD85" s="153"/>
      <c r="AE85" s="153" t="s">
        <v>106</v>
      </c>
      <c r="AF85" s="153"/>
      <c r="AG85" s="153"/>
      <c r="AH85" s="153"/>
      <c r="AI85" s="153"/>
      <c r="AJ85" s="153"/>
      <c r="AK85" s="153"/>
      <c r="AL85" s="153"/>
      <c r="AM85" s="153"/>
      <c r="AN85" s="153"/>
      <c r="AO85" s="153"/>
      <c r="AP85" s="153"/>
      <c r="AQ85" s="153"/>
      <c r="AR85" s="153"/>
      <c r="AS85" s="153"/>
      <c r="AT85" s="153"/>
      <c r="AU85" s="153"/>
      <c r="AV85" s="153"/>
      <c r="AW85" s="153"/>
      <c r="AX85" s="153"/>
      <c r="AY85" s="153"/>
      <c r="AZ85" s="153"/>
      <c r="BA85" s="153"/>
      <c r="BB85" s="153"/>
      <c r="BC85" s="153"/>
      <c r="BD85" s="153"/>
      <c r="BE85" s="153"/>
      <c r="BF85" s="153"/>
      <c r="BG85" s="153"/>
      <c r="BH85" s="153"/>
    </row>
    <row r="86" spans="1:60" outlineLevel="1" x14ac:dyDescent="0.25">
      <c r="A86" s="154">
        <v>11</v>
      </c>
      <c r="B86" s="161" t="s">
        <v>161</v>
      </c>
      <c r="C86" s="192" t="s">
        <v>162</v>
      </c>
      <c r="D86" s="163" t="s">
        <v>160</v>
      </c>
      <c r="E86" s="168">
        <v>1</v>
      </c>
      <c r="F86" s="171"/>
      <c r="G86" s="172">
        <f>ROUND(E86*F86,2)</f>
        <v>0</v>
      </c>
      <c r="H86" s="171"/>
      <c r="I86" s="172">
        <f>ROUND(E86*H86,2)</f>
        <v>0</v>
      </c>
      <c r="J86" s="171"/>
      <c r="K86" s="172">
        <f>ROUND(E86*J86,2)</f>
        <v>0</v>
      </c>
      <c r="L86" s="172">
        <v>21</v>
      </c>
      <c r="M86" s="172">
        <f>G86*(1+L86/100)</f>
        <v>0</v>
      </c>
      <c r="N86" s="163">
        <v>4.4999999999999997E-3</v>
      </c>
      <c r="O86" s="163">
        <f>ROUND(E86*N86,5)</f>
        <v>4.4999999999999997E-3</v>
      </c>
      <c r="P86" s="163">
        <v>0</v>
      </c>
      <c r="Q86" s="163">
        <f>ROUND(E86*P86,5)</f>
        <v>0</v>
      </c>
      <c r="R86" s="163"/>
      <c r="S86" s="163"/>
      <c r="T86" s="164">
        <v>0</v>
      </c>
      <c r="U86" s="163">
        <f>ROUND(E86*T86,2)</f>
        <v>0</v>
      </c>
      <c r="V86" s="153"/>
      <c r="W86" s="153"/>
      <c r="X86" s="153"/>
      <c r="Y86" s="153"/>
      <c r="Z86" s="153"/>
      <c r="AA86" s="153"/>
      <c r="AB86" s="153"/>
      <c r="AC86" s="153"/>
      <c r="AD86" s="153"/>
      <c r="AE86" s="153" t="s">
        <v>129</v>
      </c>
      <c r="AF86" s="153"/>
      <c r="AG86" s="153"/>
      <c r="AH86" s="153"/>
      <c r="AI86" s="153"/>
      <c r="AJ86" s="153"/>
      <c r="AK86" s="153"/>
      <c r="AL86" s="153"/>
      <c r="AM86" s="153"/>
      <c r="AN86" s="153"/>
      <c r="AO86" s="153"/>
      <c r="AP86" s="153"/>
      <c r="AQ86" s="153"/>
      <c r="AR86" s="153"/>
      <c r="AS86" s="153"/>
      <c r="AT86" s="153"/>
      <c r="AU86" s="153"/>
      <c r="AV86" s="153"/>
      <c r="AW86" s="153"/>
      <c r="AX86" s="153"/>
      <c r="AY86" s="153"/>
      <c r="AZ86" s="153"/>
      <c r="BA86" s="153"/>
      <c r="BB86" s="153"/>
      <c r="BC86" s="153"/>
      <c r="BD86" s="153"/>
      <c r="BE86" s="153"/>
      <c r="BF86" s="153"/>
      <c r="BG86" s="153"/>
      <c r="BH86" s="153"/>
    </row>
    <row r="87" spans="1:60" x14ac:dyDescent="0.25">
      <c r="A87" s="155" t="s">
        <v>86</v>
      </c>
      <c r="B87" s="162" t="s">
        <v>57</v>
      </c>
      <c r="C87" s="194" t="s">
        <v>58</v>
      </c>
      <c r="D87" s="166"/>
      <c r="E87" s="170"/>
      <c r="F87" s="173"/>
      <c r="G87" s="173">
        <f>SUMIF(AE88:AE88,"&lt;&gt;NOR",G88:G88)</f>
        <v>0</v>
      </c>
      <c r="H87" s="173"/>
      <c r="I87" s="173">
        <f>SUM(I88:I88)</f>
        <v>0</v>
      </c>
      <c r="J87" s="173"/>
      <c r="K87" s="173">
        <f>SUM(K88:K88)</f>
        <v>0</v>
      </c>
      <c r="L87" s="173"/>
      <c r="M87" s="173">
        <f>SUM(M88:M88)</f>
        <v>0</v>
      </c>
      <c r="N87" s="166"/>
      <c r="O87" s="166">
        <f>SUM(O88:O88)</f>
        <v>0</v>
      </c>
      <c r="P87" s="166"/>
      <c r="Q87" s="166">
        <f>SUM(Q88:Q88)</f>
        <v>0</v>
      </c>
      <c r="R87" s="166"/>
      <c r="S87" s="166"/>
      <c r="T87" s="167"/>
      <c r="U87" s="166">
        <f>SUM(U88:U88)</f>
        <v>86.19</v>
      </c>
      <c r="AE87" t="s">
        <v>87</v>
      </c>
    </row>
    <row r="88" spans="1:60" outlineLevel="1" x14ac:dyDescent="0.25">
      <c r="A88" s="154">
        <v>12</v>
      </c>
      <c r="B88" s="161" t="s">
        <v>163</v>
      </c>
      <c r="C88" s="192" t="s">
        <v>164</v>
      </c>
      <c r="D88" s="163" t="s">
        <v>165</v>
      </c>
      <c r="E88" s="168">
        <v>221</v>
      </c>
      <c r="F88" s="171"/>
      <c r="G88" s="172">
        <f>ROUND(E88*F88,2)</f>
        <v>0</v>
      </c>
      <c r="H88" s="171"/>
      <c r="I88" s="172">
        <f>ROUND(E88*H88,2)</f>
        <v>0</v>
      </c>
      <c r="J88" s="171"/>
      <c r="K88" s="172">
        <f>ROUND(E88*J88,2)</f>
        <v>0</v>
      </c>
      <c r="L88" s="172">
        <v>21</v>
      </c>
      <c r="M88" s="172">
        <f>G88*(1+L88/100)</f>
        <v>0</v>
      </c>
      <c r="N88" s="163">
        <v>0</v>
      </c>
      <c r="O88" s="163">
        <f>ROUND(E88*N88,5)</f>
        <v>0</v>
      </c>
      <c r="P88" s="163">
        <v>0</v>
      </c>
      <c r="Q88" s="163">
        <f>ROUND(E88*P88,5)</f>
        <v>0</v>
      </c>
      <c r="R88" s="163"/>
      <c r="S88" s="163"/>
      <c r="T88" s="164">
        <v>0.39</v>
      </c>
      <c r="U88" s="163">
        <f>ROUND(E88*T88,2)</f>
        <v>86.19</v>
      </c>
      <c r="V88" s="153"/>
      <c r="W88" s="153"/>
      <c r="X88" s="153"/>
      <c r="Y88" s="153"/>
      <c r="Z88" s="153"/>
      <c r="AA88" s="153"/>
      <c r="AB88" s="153"/>
      <c r="AC88" s="153"/>
      <c r="AD88" s="153"/>
      <c r="AE88" s="153" t="s">
        <v>106</v>
      </c>
      <c r="AF88" s="153"/>
      <c r="AG88" s="153"/>
      <c r="AH88" s="153"/>
      <c r="AI88" s="153"/>
      <c r="AJ88" s="153"/>
      <c r="AK88" s="153"/>
      <c r="AL88" s="153"/>
      <c r="AM88" s="153"/>
      <c r="AN88" s="153"/>
      <c r="AO88" s="153"/>
      <c r="AP88" s="153"/>
      <c r="AQ88" s="153"/>
      <c r="AR88" s="153"/>
      <c r="AS88" s="153"/>
      <c r="AT88" s="153"/>
      <c r="AU88" s="153"/>
      <c r="AV88" s="153"/>
      <c r="AW88" s="153"/>
      <c r="AX88" s="153"/>
      <c r="AY88" s="153"/>
      <c r="AZ88" s="153"/>
      <c r="BA88" s="153"/>
      <c r="BB88" s="153"/>
      <c r="BC88" s="153"/>
      <c r="BD88" s="153"/>
      <c r="BE88" s="153"/>
      <c r="BF88" s="153"/>
      <c r="BG88" s="153"/>
      <c r="BH88" s="153"/>
    </row>
    <row r="89" spans="1:60" x14ac:dyDescent="0.25">
      <c r="A89" s="155" t="s">
        <v>86</v>
      </c>
      <c r="B89" s="162" t="s">
        <v>59</v>
      </c>
      <c r="C89" s="194" t="s">
        <v>26</v>
      </c>
      <c r="D89" s="166"/>
      <c r="E89" s="170"/>
      <c r="F89" s="173"/>
      <c r="G89" s="173">
        <f>SUMIF(AE90:AE92,"&lt;&gt;NOR",G90:G92)</f>
        <v>0</v>
      </c>
      <c r="H89" s="173"/>
      <c r="I89" s="173">
        <f>SUM(I90:I92)</f>
        <v>0</v>
      </c>
      <c r="J89" s="173"/>
      <c r="K89" s="173">
        <f>SUM(K90:K92)</f>
        <v>0</v>
      </c>
      <c r="L89" s="173"/>
      <c r="M89" s="173">
        <f>SUM(M90:M92)</f>
        <v>0</v>
      </c>
      <c r="N89" s="166"/>
      <c r="O89" s="166">
        <f>SUM(O90:O92)</f>
        <v>0</v>
      </c>
      <c r="P89" s="166"/>
      <c r="Q89" s="166">
        <f>SUM(Q90:Q92)</f>
        <v>0</v>
      </c>
      <c r="R89" s="166"/>
      <c r="S89" s="166"/>
      <c r="T89" s="167"/>
      <c r="U89" s="166">
        <f>SUM(U90:U92)</f>
        <v>0</v>
      </c>
      <c r="AE89" t="s">
        <v>87</v>
      </c>
    </row>
    <row r="90" spans="1:60" outlineLevel="1" x14ac:dyDescent="0.25">
      <c r="A90" s="154">
        <v>13</v>
      </c>
      <c r="B90" s="161" t="s">
        <v>166</v>
      </c>
      <c r="C90" s="192" t="s">
        <v>167</v>
      </c>
      <c r="D90" s="163" t="s">
        <v>168</v>
      </c>
      <c r="E90" s="168">
        <v>1</v>
      </c>
      <c r="F90" s="171"/>
      <c r="G90" s="172">
        <f>ROUND(E90*F90,2)</f>
        <v>0</v>
      </c>
      <c r="H90" s="171"/>
      <c r="I90" s="172">
        <f>ROUND(E90*H90,2)</f>
        <v>0</v>
      </c>
      <c r="J90" s="171"/>
      <c r="K90" s="172">
        <f>ROUND(E90*J90,2)</f>
        <v>0</v>
      </c>
      <c r="L90" s="172">
        <v>21</v>
      </c>
      <c r="M90" s="172">
        <f>G90*(1+L90/100)</f>
        <v>0</v>
      </c>
      <c r="N90" s="163">
        <v>0</v>
      </c>
      <c r="O90" s="163">
        <f>ROUND(E90*N90,5)</f>
        <v>0</v>
      </c>
      <c r="P90" s="163">
        <v>0</v>
      </c>
      <c r="Q90" s="163">
        <f>ROUND(E90*P90,5)</f>
        <v>0</v>
      </c>
      <c r="R90" s="163"/>
      <c r="S90" s="163"/>
      <c r="T90" s="164">
        <v>0</v>
      </c>
      <c r="U90" s="163">
        <f>ROUND(E90*T90,2)</f>
        <v>0</v>
      </c>
      <c r="V90" s="153"/>
      <c r="W90" s="153"/>
      <c r="X90" s="153"/>
      <c r="Y90" s="153"/>
      <c r="Z90" s="153"/>
      <c r="AA90" s="153"/>
      <c r="AB90" s="153"/>
      <c r="AC90" s="153"/>
      <c r="AD90" s="153"/>
      <c r="AE90" s="153" t="s">
        <v>106</v>
      </c>
      <c r="AF90" s="153"/>
      <c r="AG90" s="153"/>
      <c r="AH90" s="153"/>
      <c r="AI90" s="153"/>
      <c r="AJ90" s="153"/>
      <c r="AK90" s="153"/>
      <c r="AL90" s="153"/>
      <c r="AM90" s="153"/>
      <c r="AN90" s="153"/>
      <c r="AO90" s="153"/>
      <c r="AP90" s="153"/>
      <c r="AQ90" s="153"/>
      <c r="AR90" s="153"/>
      <c r="AS90" s="153"/>
      <c r="AT90" s="153"/>
      <c r="AU90" s="153"/>
      <c r="AV90" s="153"/>
      <c r="AW90" s="153"/>
      <c r="AX90" s="153"/>
      <c r="AY90" s="153"/>
      <c r="AZ90" s="153"/>
      <c r="BA90" s="153"/>
      <c r="BB90" s="153"/>
      <c r="BC90" s="153"/>
      <c r="BD90" s="153"/>
      <c r="BE90" s="153"/>
      <c r="BF90" s="153"/>
      <c r="BG90" s="153"/>
      <c r="BH90" s="153"/>
    </row>
    <row r="91" spans="1:60" outlineLevel="1" x14ac:dyDescent="0.25">
      <c r="A91" s="154">
        <v>14</v>
      </c>
      <c r="B91" s="161" t="s">
        <v>169</v>
      </c>
      <c r="C91" s="192" t="s">
        <v>170</v>
      </c>
      <c r="D91" s="163" t="s">
        <v>168</v>
      </c>
      <c r="E91" s="168">
        <v>1</v>
      </c>
      <c r="F91" s="171"/>
      <c r="G91" s="172">
        <f>ROUND(E91*F91,2)</f>
        <v>0</v>
      </c>
      <c r="H91" s="171"/>
      <c r="I91" s="172">
        <f>ROUND(E91*H91,2)</f>
        <v>0</v>
      </c>
      <c r="J91" s="171"/>
      <c r="K91" s="172">
        <f>ROUND(E91*J91,2)</f>
        <v>0</v>
      </c>
      <c r="L91" s="172">
        <v>21</v>
      </c>
      <c r="M91" s="172">
        <f>G91*(1+L91/100)</f>
        <v>0</v>
      </c>
      <c r="N91" s="163">
        <v>0</v>
      </c>
      <c r="O91" s="163">
        <f>ROUND(E91*N91,5)</f>
        <v>0</v>
      </c>
      <c r="P91" s="163">
        <v>0</v>
      </c>
      <c r="Q91" s="163">
        <f>ROUND(E91*P91,5)</f>
        <v>0</v>
      </c>
      <c r="R91" s="163"/>
      <c r="S91" s="163"/>
      <c r="T91" s="164">
        <v>0</v>
      </c>
      <c r="U91" s="163">
        <f>ROUND(E91*T91,2)</f>
        <v>0</v>
      </c>
      <c r="V91" s="153"/>
      <c r="W91" s="153"/>
      <c r="X91" s="153"/>
      <c r="Y91" s="153"/>
      <c r="Z91" s="153"/>
      <c r="AA91" s="153"/>
      <c r="AB91" s="153"/>
      <c r="AC91" s="153"/>
      <c r="AD91" s="153"/>
      <c r="AE91" s="153" t="s">
        <v>106</v>
      </c>
      <c r="AF91" s="153"/>
      <c r="AG91" s="153"/>
      <c r="AH91" s="153"/>
      <c r="AI91" s="153"/>
      <c r="AJ91" s="153"/>
      <c r="AK91" s="153"/>
      <c r="AL91" s="153"/>
      <c r="AM91" s="153"/>
      <c r="AN91" s="153"/>
      <c r="AO91" s="153"/>
      <c r="AP91" s="153"/>
      <c r="AQ91" s="153"/>
      <c r="AR91" s="153"/>
      <c r="AS91" s="153"/>
      <c r="AT91" s="153"/>
      <c r="AU91" s="153"/>
      <c r="AV91" s="153"/>
      <c r="AW91" s="153"/>
      <c r="AX91" s="153"/>
      <c r="AY91" s="153"/>
      <c r="AZ91" s="153"/>
      <c r="BA91" s="153"/>
      <c r="BB91" s="153"/>
      <c r="BC91" s="153"/>
      <c r="BD91" s="153"/>
      <c r="BE91" s="153"/>
      <c r="BF91" s="153"/>
      <c r="BG91" s="153"/>
      <c r="BH91" s="153"/>
    </row>
    <row r="92" spans="1:60" outlineLevel="1" x14ac:dyDescent="0.25">
      <c r="A92" s="181">
        <v>15</v>
      </c>
      <c r="B92" s="182" t="s">
        <v>171</v>
      </c>
      <c r="C92" s="195" t="s">
        <v>172</v>
      </c>
      <c r="D92" s="183" t="s">
        <v>168</v>
      </c>
      <c r="E92" s="184">
        <v>1</v>
      </c>
      <c r="F92" s="185"/>
      <c r="G92" s="186">
        <f>ROUND(E92*F92,2)</f>
        <v>0</v>
      </c>
      <c r="H92" s="185"/>
      <c r="I92" s="186">
        <f>ROUND(E92*H92,2)</f>
        <v>0</v>
      </c>
      <c r="J92" s="185"/>
      <c r="K92" s="186">
        <f>ROUND(E92*J92,2)</f>
        <v>0</v>
      </c>
      <c r="L92" s="186">
        <v>21</v>
      </c>
      <c r="M92" s="186">
        <f>G92*(1+L92/100)</f>
        <v>0</v>
      </c>
      <c r="N92" s="183">
        <v>0</v>
      </c>
      <c r="O92" s="183">
        <f>ROUND(E92*N92,5)</f>
        <v>0</v>
      </c>
      <c r="P92" s="183">
        <v>0</v>
      </c>
      <c r="Q92" s="183">
        <f>ROUND(E92*P92,5)</f>
        <v>0</v>
      </c>
      <c r="R92" s="183"/>
      <c r="S92" s="183"/>
      <c r="T92" s="187">
        <v>0</v>
      </c>
      <c r="U92" s="183">
        <f>ROUND(E92*T92,2)</f>
        <v>0</v>
      </c>
      <c r="V92" s="153"/>
      <c r="W92" s="153"/>
      <c r="X92" s="153"/>
      <c r="Y92" s="153"/>
      <c r="Z92" s="153"/>
      <c r="AA92" s="153"/>
      <c r="AB92" s="153"/>
      <c r="AC92" s="153"/>
      <c r="AD92" s="153"/>
      <c r="AE92" s="153" t="s">
        <v>106</v>
      </c>
      <c r="AF92" s="153"/>
      <c r="AG92" s="153"/>
      <c r="AH92" s="153"/>
      <c r="AI92" s="153"/>
      <c r="AJ92" s="153"/>
      <c r="AK92" s="153"/>
      <c r="AL92" s="153"/>
      <c r="AM92" s="153"/>
      <c r="AN92" s="153"/>
      <c r="AO92" s="153"/>
      <c r="AP92" s="153"/>
      <c r="AQ92" s="153"/>
      <c r="AR92" s="153"/>
      <c r="AS92" s="153"/>
      <c r="AT92" s="153"/>
      <c r="AU92" s="153"/>
      <c r="AV92" s="153"/>
      <c r="AW92" s="153"/>
      <c r="AX92" s="153"/>
      <c r="AY92" s="153"/>
      <c r="AZ92" s="153"/>
      <c r="BA92" s="153"/>
      <c r="BB92" s="153"/>
      <c r="BC92" s="153"/>
      <c r="BD92" s="153"/>
      <c r="BE92" s="153"/>
      <c r="BF92" s="153"/>
      <c r="BG92" s="153"/>
      <c r="BH92" s="153"/>
    </row>
    <row r="93" spans="1:60" x14ac:dyDescent="0.25">
      <c r="A93" s="6"/>
      <c r="B93" s="7" t="s">
        <v>173</v>
      </c>
      <c r="C93" s="196" t="s">
        <v>173</v>
      </c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AC93">
        <v>15</v>
      </c>
      <c r="AD93">
        <v>21</v>
      </c>
    </row>
    <row r="94" spans="1:60" x14ac:dyDescent="0.25">
      <c r="A94" s="188"/>
      <c r="B94" s="189">
        <v>26</v>
      </c>
      <c r="C94" s="197" t="s">
        <v>173</v>
      </c>
      <c r="D94" s="190"/>
      <c r="E94" s="190"/>
      <c r="F94" s="190"/>
      <c r="G94" s="191">
        <f>G8+G27+G68+G87+G89</f>
        <v>0</v>
      </c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AC94">
        <f>SUMIF(L7:L92,AC93,G7:G92)</f>
        <v>0</v>
      </c>
      <c r="AD94">
        <f>SUMIF(L7:L92,AD93,G7:G92)</f>
        <v>0</v>
      </c>
      <c r="AE94" t="s">
        <v>174</v>
      </c>
    </row>
    <row r="95" spans="1:60" x14ac:dyDescent="0.25">
      <c r="A95" s="6"/>
      <c r="B95" s="7" t="s">
        <v>173</v>
      </c>
      <c r="C95" s="196" t="s">
        <v>173</v>
      </c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</row>
    <row r="96" spans="1:60" x14ac:dyDescent="0.25">
      <c r="A96" s="6"/>
      <c r="B96" s="7" t="s">
        <v>173</v>
      </c>
      <c r="C96" s="196" t="s">
        <v>173</v>
      </c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</row>
    <row r="97" spans="1:31" x14ac:dyDescent="0.25">
      <c r="A97" s="251">
        <v>33</v>
      </c>
      <c r="B97" s="251"/>
      <c r="C97" s="252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</row>
    <row r="98" spans="1:31" x14ac:dyDescent="0.25">
      <c r="A98" s="253"/>
      <c r="B98" s="254"/>
      <c r="C98" s="255"/>
      <c r="D98" s="254"/>
      <c r="E98" s="254"/>
      <c r="F98" s="254"/>
      <c r="G98" s="25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AE98" t="s">
        <v>175</v>
      </c>
    </row>
    <row r="99" spans="1:31" x14ac:dyDescent="0.25">
      <c r="A99" s="257"/>
      <c r="B99" s="258"/>
      <c r="C99" s="259"/>
      <c r="D99" s="258"/>
      <c r="E99" s="258"/>
      <c r="F99" s="258"/>
      <c r="G99" s="260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</row>
    <row r="100" spans="1:31" x14ac:dyDescent="0.25">
      <c r="A100" s="257"/>
      <c r="B100" s="258"/>
      <c r="C100" s="259"/>
      <c r="D100" s="258"/>
      <c r="E100" s="258"/>
      <c r="F100" s="258"/>
      <c r="G100" s="260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</row>
    <row r="101" spans="1:31" x14ac:dyDescent="0.25">
      <c r="A101" s="257"/>
      <c r="B101" s="258"/>
      <c r="C101" s="259"/>
      <c r="D101" s="258"/>
      <c r="E101" s="258"/>
      <c r="F101" s="258"/>
      <c r="G101" s="260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</row>
    <row r="102" spans="1:31" x14ac:dyDescent="0.25">
      <c r="A102" s="261"/>
      <c r="B102" s="262"/>
      <c r="C102" s="263"/>
      <c r="D102" s="262"/>
      <c r="E102" s="262"/>
      <c r="F102" s="262"/>
      <c r="G102" s="264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</row>
    <row r="103" spans="1:31" x14ac:dyDescent="0.25">
      <c r="A103" s="6"/>
      <c r="B103" s="7" t="s">
        <v>173</v>
      </c>
      <c r="C103" s="196" t="s">
        <v>173</v>
      </c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</row>
    <row r="104" spans="1:31" x14ac:dyDescent="0.25">
      <c r="C104" s="198"/>
      <c r="AE104" t="s">
        <v>176</v>
      </c>
    </row>
  </sheetData>
  <mergeCells count="8">
    <mergeCell ref="A97:C97"/>
    <mergeCell ref="A98:G102"/>
    <mergeCell ref="A1:G1"/>
    <mergeCell ref="C2:G2"/>
    <mergeCell ref="C3:G3"/>
    <mergeCell ref="C4:G4"/>
    <mergeCell ref="C10:G10"/>
    <mergeCell ref="C11:G11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PDSKADAVY</dc:creator>
  <cp:lastModifiedBy>Kratky</cp:lastModifiedBy>
  <cp:lastPrinted>2014-02-28T09:52:57Z</cp:lastPrinted>
  <dcterms:created xsi:type="dcterms:W3CDTF">2009-04-08T07:15:50Z</dcterms:created>
  <dcterms:modified xsi:type="dcterms:W3CDTF">2020-07-01T19:12:14Z</dcterms:modified>
</cp:coreProperties>
</file>